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840" yWindow="-15" windowWidth="15855" windowHeight="12345" firstSheet="1" activeTab="1"/>
  </bookViews>
  <sheets>
    <sheet name="ID" sheetId="10" state="hidden" r:id="rId1"/>
    <sheet name="Planfin_ก.ค.63" sheetId="94" r:id="rId2"/>
    <sheet name="EBITDA" sheetId="95" r:id="rId3"/>
    <sheet name="นำเสนอ" sheetId="97" r:id="rId4"/>
    <sheet name="Sheet1" sheetId="98" r:id="rId5"/>
    <sheet name="data" sheetId="111" r:id="rId6"/>
  </sheets>
  <definedNames>
    <definedName name="_xlnm._FilterDatabase" localSheetId="5" hidden="1">data!$A$1:$M$471</definedName>
    <definedName name="_xlnm._FilterDatabase" localSheetId="0" hidden="1">ID!$A$1:$I$918</definedName>
    <definedName name="_xlnm.Print_Area" localSheetId="2">EBITDA!$G$1:$M$21</definedName>
    <definedName name="_xlnm.Print_Titles" localSheetId="1">Planfin_ก.ค.63!$A:$B</definedName>
  </definedNames>
  <calcPr calcId="144525"/>
</workbook>
</file>

<file path=xl/calcChain.xml><?xml version="1.0" encoding="utf-8"?>
<calcChain xmlns="http://schemas.openxmlformats.org/spreadsheetml/2006/main"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DN35" i="94" l="1"/>
  <c r="DN34" i="94"/>
  <c r="DN17" i="94"/>
  <c r="DN36" i="94" l="1"/>
  <c r="AL33" i="94"/>
  <c r="AL17" i="94"/>
  <c r="AA17" i="94"/>
  <c r="Z17" i="94"/>
  <c r="Y17" i="94"/>
  <c r="X17" i="94"/>
  <c r="M17" i="94"/>
  <c r="J17" i="94"/>
  <c r="K17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0" i="95" s="1"/>
  <c r="DE34" i="94"/>
  <c r="H20" i="95" s="1"/>
  <c r="DF34" i="94"/>
  <c r="C19" i="97" s="1"/>
  <c r="DG34" i="94"/>
  <c r="D19" i="97" s="1"/>
  <c r="DH34" i="94"/>
  <c r="E19" i="97" s="1"/>
  <c r="DD34" i="94"/>
  <c r="BO35" i="94"/>
  <c r="I14" i="95" s="1"/>
  <c r="BN35" i="94"/>
  <c r="BO34" i="94"/>
  <c r="H14" i="95" s="1"/>
  <c r="BP34" i="94"/>
  <c r="C13" i="97" s="1"/>
  <c r="BQ34" i="94"/>
  <c r="D13" i="97" s="1"/>
  <c r="BR34" i="94"/>
  <c r="E13" i="97" s="1"/>
  <c r="BN34" i="94"/>
  <c r="AT35" i="94"/>
  <c r="I11" i="95" s="1"/>
  <c r="AS35" i="94"/>
  <c r="AW34" i="94"/>
  <c r="E10" i="97" s="1"/>
  <c r="AU34" i="94"/>
  <c r="C10" i="97" s="1"/>
  <c r="AV34" i="94"/>
  <c r="D10" i="97" s="1"/>
  <c r="AT34" i="94"/>
  <c r="H11" i="95" s="1"/>
  <c r="AM34" i="94"/>
  <c r="H10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8" i="95" s="1"/>
  <c r="CQ34" i="94"/>
  <c r="H18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6" i="95" s="1"/>
  <c r="CC34" i="94"/>
  <c r="H16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5" i="95" s="1"/>
  <c r="BV34" i="94"/>
  <c r="H15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3" i="95" s="1"/>
  <c r="BH34" i="94"/>
  <c r="H13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0" i="95" s="1"/>
  <c r="AL35" i="94"/>
  <c r="AL34" i="94"/>
  <c r="AF34" i="94"/>
  <c r="H9" i="95" s="1"/>
  <c r="AE35" i="94"/>
  <c r="AE34" i="94"/>
  <c r="AE33" i="94"/>
  <c r="AB35" i="94"/>
  <c r="K7" i="97" s="1"/>
  <c r="AA35" i="94"/>
  <c r="J7" i="97" s="1"/>
  <c r="Z35" i="94"/>
  <c r="I7" i="97" s="1"/>
  <c r="Y35" i="94"/>
  <c r="I8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7" i="95" s="1"/>
  <c r="X34" i="94"/>
  <c r="Q34" i="94"/>
  <c r="DM32" i="94"/>
  <c r="H8" i="95" l="1"/>
  <c r="B8" i="95"/>
  <c r="BE35" i="94"/>
  <c r="L11" i="97" s="1"/>
  <c r="AB36" i="94"/>
  <c r="AO36" i="94"/>
  <c r="AC34" i="94"/>
  <c r="F7" i="97" s="1"/>
  <c r="DO32" i="94"/>
  <c r="DP32" i="94" s="1"/>
  <c r="DQ32" i="94" s="1"/>
  <c r="C35" i="94"/>
  <c r="C36" i="94" s="1"/>
  <c r="DJ34" i="94" l="1"/>
  <c r="DC34" i="94"/>
  <c r="DA34" i="94"/>
  <c r="E18" i="97" s="1"/>
  <c r="CZ34" i="94"/>
  <c r="D18" i="97" s="1"/>
  <c r="CY34" i="94"/>
  <c r="C18" i="97" s="1"/>
  <c r="CX34" i="94"/>
  <c r="H19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7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2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6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19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7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2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9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6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5" i="95" s="1"/>
  <c r="E35" i="94"/>
  <c r="I4" i="97" s="1"/>
  <c r="F35" i="94"/>
  <c r="J4" i="97" s="1"/>
  <c r="G35" i="94"/>
  <c r="K4" i="97" s="1"/>
  <c r="B5" i="95" l="1"/>
  <c r="H5" i="95"/>
  <c r="R36" i="94"/>
  <c r="I7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G17" i="94" l="1"/>
  <c r="E42" i="94"/>
  <c r="F42" i="94"/>
  <c r="DJ17" i="94" l="1"/>
  <c r="DJ42" i="94" s="1"/>
  <c r="DG17" i="94"/>
  <c r="DG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17" i="94"/>
  <c r="D42" i="94" s="1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H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9" i="95"/>
  <c r="J6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O6" i="94" s="1"/>
  <c r="DL6" i="94"/>
  <c r="DM5" i="94"/>
  <c r="DL5" i="94"/>
  <c r="K5" i="95"/>
  <c r="J20" i="95"/>
  <c r="B19" i="95"/>
  <c r="J18" i="95"/>
  <c r="B18" i="95"/>
  <c r="B17" i="95"/>
  <c r="J16" i="95"/>
  <c r="B16" i="95"/>
  <c r="J15" i="95"/>
  <c r="B15" i="95"/>
  <c r="B14" i="95"/>
  <c r="J13" i="95"/>
  <c r="B13" i="95"/>
  <c r="J12" i="95"/>
  <c r="B12" i="95"/>
  <c r="B11" i="95"/>
  <c r="J10" i="95"/>
  <c r="B10" i="95"/>
  <c r="B9" i="95"/>
  <c r="B7" i="95"/>
  <c r="B6" i="95"/>
  <c r="J5" i="95"/>
  <c r="K12" i="95"/>
  <c r="C12" i="95"/>
  <c r="C11" i="95"/>
  <c r="K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5" i="95"/>
  <c r="K20" i="95"/>
  <c r="J17" i="95"/>
  <c r="J7" i="95"/>
  <c r="K9" i="95"/>
  <c r="B20" i="95"/>
  <c r="J9" i="95"/>
  <c r="J14" i="95"/>
  <c r="K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6" i="95"/>
  <c r="K13" i="95"/>
  <c r="K18" i="95"/>
  <c r="K7" i="95"/>
  <c r="C18" i="95"/>
  <c r="C20" i="95"/>
  <c r="C9" i="95"/>
  <c r="C7" i="95"/>
  <c r="K8" i="95"/>
  <c r="C13" i="95"/>
  <c r="C15" i="95"/>
  <c r="C16" i="95"/>
  <c r="K17" i="95"/>
  <c r="K19" i="95"/>
  <c r="K11" i="95"/>
  <c r="K14" i="95"/>
  <c r="C19" i="95"/>
  <c r="C6" i="95"/>
  <c r="CS37" i="94"/>
  <c r="M18" i="95" s="1"/>
  <c r="L18" i="95"/>
  <c r="CL37" i="94"/>
  <c r="M17" i="95" s="1"/>
  <c r="L17" i="95"/>
  <c r="L10" i="95"/>
  <c r="J8" i="95"/>
  <c r="E36" i="94"/>
  <c r="C17" i="95"/>
  <c r="G33" i="94"/>
  <c r="C8" i="95"/>
  <c r="D20" i="97" l="1"/>
  <c r="K21" i="95"/>
  <c r="DQ41" i="94"/>
  <c r="DN41" i="94"/>
  <c r="DM35" i="94"/>
  <c r="I20" i="97" s="1"/>
  <c r="DM33" i="94"/>
  <c r="J20" i="97"/>
  <c r="DN33" i="94"/>
  <c r="DN42" i="94" s="1"/>
  <c r="DL34" i="94"/>
  <c r="H21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8" i="95"/>
  <c r="CQ48" i="94"/>
  <c r="D10" i="95"/>
  <c r="AM48" i="94"/>
  <c r="AO37" i="94"/>
  <c r="M10" i="95" s="1"/>
  <c r="AO48" i="94"/>
  <c r="BQ37" i="94"/>
  <c r="M14" i="95" s="1"/>
  <c r="BQ48" i="94"/>
  <c r="E6" i="95"/>
  <c r="K48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0" i="95" s="1"/>
  <c r="AW42" i="94"/>
  <c r="D36" i="94"/>
  <c r="CQ37" i="94"/>
  <c r="E18" i="95" s="1"/>
  <c r="D7" i="95"/>
  <c r="R37" i="94"/>
  <c r="D16" i="95"/>
  <c r="CC37" i="94"/>
  <c r="E16" i="95" s="1"/>
  <c r="DH42" i="94"/>
  <c r="CT42" i="94"/>
  <c r="L16" i="95"/>
  <c r="CE37" i="94"/>
  <c r="M16" i="95" s="1"/>
  <c r="D15" i="95"/>
  <c r="BV37" i="94"/>
  <c r="E15" i="95" s="1"/>
  <c r="BX37" i="94"/>
  <c r="M15" i="95" s="1"/>
  <c r="L15" i="95"/>
  <c r="DO22" i="94"/>
  <c r="DP22" i="94" s="1"/>
  <c r="DO27" i="94"/>
  <c r="DP27" i="94" s="1"/>
  <c r="DO31" i="94"/>
  <c r="DP31" i="94" s="1"/>
  <c r="L14" i="95"/>
  <c r="DO9" i="94"/>
  <c r="DP9" i="94" s="1"/>
  <c r="DQ9" i="94" s="1"/>
  <c r="DP41" i="94"/>
  <c r="DM41" i="94"/>
  <c r="D13" i="95"/>
  <c r="BH37" i="94"/>
  <c r="E13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2" i="95"/>
  <c r="BA37" i="94"/>
  <c r="E12" i="95" s="1"/>
  <c r="DO24" i="94"/>
  <c r="DP24" i="94" s="1"/>
  <c r="DK43" i="94"/>
  <c r="J11" i="95"/>
  <c r="J21" i="95" s="1"/>
  <c r="DO13" i="94"/>
  <c r="DP13" i="94" s="1"/>
  <c r="DQ13" i="94" s="1"/>
  <c r="DK41" i="94"/>
  <c r="DO41" i="94"/>
  <c r="L9" i="95"/>
  <c r="AH37" i="94"/>
  <c r="M9" i="95" s="1"/>
  <c r="DN46" i="94"/>
  <c r="DN47" i="94" s="1"/>
  <c r="B23" i="95"/>
  <c r="AA37" i="94"/>
  <c r="M8" i="95" s="1"/>
  <c r="L8" i="95"/>
  <c r="DK46" i="94"/>
  <c r="DK47" i="94" s="1"/>
  <c r="C23" i="95"/>
  <c r="DO23" i="94"/>
  <c r="DP23" i="94" s="1"/>
  <c r="DM43" i="94"/>
  <c r="DO10" i="94"/>
  <c r="DP10" i="94" s="1"/>
  <c r="DQ10" i="94" s="1"/>
  <c r="DO8" i="94"/>
  <c r="DP8" i="94" s="1"/>
  <c r="DQ8" i="94" s="1"/>
  <c r="DN43" i="94"/>
  <c r="D6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2" i="95" s="1"/>
  <c r="L12" i="95"/>
  <c r="D19" i="95"/>
  <c r="CX37" i="94"/>
  <c r="E19" i="95" s="1"/>
  <c r="L7" i="95"/>
  <c r="T37" i="94"/>
  <c r="D11" i="95"/>
  <c r="AT37" i="94"/>
  <c r="E11" i="95" s="1"/>
  <c r="D14" i="95"/>
  <c r="BO37" i="94"/>
  <c r="E14" i="95" s="1"/>
  <c r="D20" i="95"/>
  <c r="DE37" i="94"/>
  <c r="E20" i="95" s="1"/>
  <c r="L13" i="95"/>
  <c r="BJ37" i="94"/>
  <c r="M13" i="95" s="1"/>
  <c r="D17" i="95"/>
  <c r="CJ37" i="94"/>
  <c r="E17" i="95" s="1"/>
  <c r="L20" i="95"/>
  <c r="AP42" i="94"/>
  <c r="DP6" i="94" l="1"/>
  <c r="DQ6" i="94" s="1"/>
  <c r="DO34" i="94"/>
  <c r="E20" i="97" s="1"/>
  <c r="C21" i="95"/>
  <c r="I21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1" i="95"/>
  <c r="D21" i="95"/>
  <c r="DP18" i="94"/>
  <c r="DO35" i="94"/>
  <c r="K20" i="97" s="1"/>
  <c r="DM36" i="94"/>
  <c r="DO33" i="94"/>
  <c r="DP5" i="94"/>
  <c r="DK42" i="94"/>
  <c r="DK36" i="94"/>
  <c r="AF37" i="94"/>
  <c r="E9" i="95" s="1"/>
  <c r="AF48" i="94"/>
  <c r="DG37" i="94"/>
  <c r="M20" i="95" s="1"/>
  <c r="DG48" i="94"/>
  <c r="M37" i="94"/>
  <c r="M6" i="95" s="1"/>
  <c r="M48" i="94"/>
  <c r="L19" i="95"/>
  <c r="CZ48" i="94"/>
  <c r="E7" i="95"/>
  <c r="R48" i="94"/>
  <c r="M7" i="95"/>
  <c r="T48" i="94"/>
  <c r="AV37" i="94"/>
  <c r="M11" i="95" s="1"/>
  <c r="AV48" i="94"/>
  <c r="D8" i="95"/>
  <c r="Y48" i="94"/>
  <c r="D5" i="95"/>
  <c r="D49" i="94"/>
  <c r="D37" i="94"/>
  <c r="E5" i="95" s="1"/>
  <c r="L5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9" i="95"/>
  <c r="L6" i="95"/>
  <c r="CZ37" i="94"/>
  <c r="M19" i="95" s="1"/>
  <c r="L11" i="95"/>
  <c r="DO46" i="94"/>
  <c r="DO47" i="94" s="1"/>
  <c r="DO43" i="94"/>
  <c r="F37" i="94"/>
  <c r="M5" i="95" s="1"/>
  <c r="Y37" i="94"/>
  <c r="E8" i="95" s="1"/>
  <c r="DO36" i="94" l="1"/>
  <c r="DP36" i="94" s="1"/>
  <c r="DP17" i="94"/>
  <c r="DO42" i="94"/>
  <c r="DP33" i="94"/>
  <c r="L21" i="95"/>
  <c r="DP35" i="94"/>
  <c r="L20" i="97" s="1"/>
  <c r="DQ18" i="94"/>
  <c r="DQ35" i="94" s="1"/>
  <c r="DP46" i="94"/>
  <c r="DP47" i="94" s="1"/>
  <c r="DP43" i="94"/>
  <c r="DQ5" i="94"/>
  <c r="DP34" i="94"/>
  <c r="F20" i="97" s="1"/>
  <c r="D23" i="95"/>
  <c r="CU42" i="94"/>
  <c r="AQ42" i="94"/>
  <c r="AJ42" i="94"/>
  <c r="DQ15" i="94"/>
  <c r="DL37" i="94"/>
  <c r="DP42" i="94" l="1"/>
  <c r="DQ46" i="94"/>
  <c r="DQ47" i="94" s="1"/>
  <c r="DQ34" i="94"/>
  <c r="DQ36" i="94" s="1"/>
  <c r="DQ17" i="94"/>
  <c r="DQ42" i="94" s="1"/>
  <c r="DN37" i="94"/>
  <c r="M21" i="95" l="1"/>
  <c r="E21" i="95"/>
</calcChain>
</file>

<file path=xl/sharedStrings.xml><?xml version="1.0" encoding="utf-8"?>
<sst xmlns="http://schemas.openxmlformats.org/spreadsheetml/2006/main" count="20191" uniqueCount="2910">
  <si>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</si>
  <si>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</si>
  <si>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</si>
  <si>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</si>
  <si>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</si>
  <si>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</si>
  <si>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</si>
  <si>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</si>
  <si>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</si>
  <si>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</si>
  <si>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</si>
  <si>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</si>
  <si>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</si>
  <si>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</si>
  <si>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</si>
  <si>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</si>
  <si>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</si>
  <si>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</si>
  <si>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</si>
  <si>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</si>
  <si>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</si>
  <si>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</si>
  <si>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</si>
  <si>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</si>
  <si>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</si>
  <si>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</si>
  <si>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</si>
  <si>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</si>
  <si>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</si>
  <si>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</si>
  <si>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</si>
  <si>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</si>
  <si>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</si>
  <si>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</si>
  <si>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</si>
  <si>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</si>
  <si>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</si>
  <si>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</si>
  <si>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</si>
  <si>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</si>
  <si>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</si>
  <si>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</si>
  <si>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</si>
  <si>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</si>
  <si>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</si>
  <si>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</si>
  <si>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</si>
  <si>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</si>
  <si>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</si>
  <si>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</si>
  <si>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</si>
  <si>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</si>
  <si>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</si>
  <si>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</si>
  <si>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</si>
  <si>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</si>
  <si>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</si>
  <si>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</si>
  <si>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</si>
  <si>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</si>
  <si>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</si>
  <si>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</si>
  <si>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</si>
  <si>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</si>
  <si>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</si>
  <si>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</si>
  <si>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</si>
  <si>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</si>
  <si>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</si>
  <si>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</si>
  <si>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</si>
  <si>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</si>
  <si>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</si>
  <si>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</si>
  <si>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</si>
  <si>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</si>
  <si>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</si>
  <si>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</si>
  <si>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</si>
  <si>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</si>
  <si>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</si>
  <si>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</si>
  <si>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</si>
  <si>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</si>
  <si>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</si>
  <si>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</si>
  <si>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</si>
  <si>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</si>
  <si>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</si>
  <si>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</si>
  <si>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</si>
  <si>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</si>
  <si>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</si>
  <si>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</si>
  <si>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</si>
  <si>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</si>
  <si>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</si>
  <si>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</si>
  <si>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</si>
  <si>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</si>
  <si>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</si>
  <si>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</si>
  <si>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</si>
  <si>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</si>
  <si>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</si>
  <si>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</si>
  <si>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</si>
  <si>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</si>
  <si>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</si>
  <si>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</si>
  <si>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</si>
  <si>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</si>
  <si>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</si>
  <si>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</si>
  <si>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</si>
  <si>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</si>
  <si>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</si>
  <si>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</si>
  <si>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</si>
  <si>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</si>
  <si>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</si>
  <si>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</si>
  <si>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</si>
  <si>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</si>
  <si>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</si>
  <si>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</si>
  <si>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</si>
  <si>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</si>
  <si>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</si>
  <si>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</si>
  <si>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</si>
  <si>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</si>
  <si>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</si>
  <si>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</si>
  <si>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</si>
  <si>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</si>
  <si>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</si>
  <si>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</si>
  <si>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</si>
  <si>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</si>
  <si>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</si>
  <si>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</si>
  <si>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</si>
  <si>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</si>
  <si>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</si>
  <si>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</si>
  <si>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</si>
  <si>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</si>
  <si>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</si>
  <si>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</si>
  <si>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</si>
  <si>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</si>
  <si>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</si>
  <si>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</si>
  <si>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</si>
  <si>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</si>
  <si>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</si>
  <si>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</si>
  <si>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</si>
  <si>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</si>
  <si>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</si>
  <si>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</si>
  <si>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</si>
  <si>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</si>
  <si>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</si>
  <si>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</si>
  <si>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</si>
  <si>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</si>
  <si>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</si>
  <si>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</si>
  <si>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</si>
  <si>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</si>
  <si>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</si>
  <si>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</si>
  <si>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</si>
  <si>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</si>
  <si>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</si>
  <si>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</si>
  <si>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</si>
  <si>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</si>
  <si>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</si>
  <si>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</si>
  <si>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</si>
  <si>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</si>
  <si>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</si>
  <si>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</si>
  <si>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</si>
  <si>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</si>
  <si>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</si>
  <si>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</si>
  <si>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</si>
  <si>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</si>
  <si>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</si>
  <si>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</si>
  <si>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</si>
  <si>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</si>
  <si>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</si>
  <si>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</si>
  <si>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</si>
  <si>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</si>
  <si>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</si>
  <si>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</si>
  <si>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</si>
  <si>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</si>
  <si>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</si>
  <si>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</si>
  <si>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</si>
  <si>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</si>
  <si>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</si>
  <si>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</si>
  <si>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</si>
  <si>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</si>
  <si>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</si>
  <si>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</si>
  <si>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</si>
  <si>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</si>
  <si>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</si>
  <si>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</si>
  <si>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</si>
  <si>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</si>
  <si>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</si>
  <si>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</si>
  <si>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</si>
  <si>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</si>
  <si>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</si>
  <si>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</si>
  <si>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</si>
  <si>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</si>
  <si>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</si>
  <si>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</si>
  <si>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</si>
  <si>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</si>
  <si>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</si>
  <si>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</si>
  <si>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</si>
  <si>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</si>
  <si>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</si>
  <si>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</si>
  <si>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</si>
  <si>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</si>
  <si>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</si>
  <si>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</si>
  <si>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</si>
  <si>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</si>
  <si>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</si>
  <si>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</si>
  <si>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</si>
  <si>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</si>
  <si>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</si>
  <si>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</si>
  <si>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</si>
  <si>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</si>
  <si>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</si>
  <si>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</si>
  <si>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</si>
  <si>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</si>
  <si>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</si>
  <si>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</si>
  <si>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</si>
  <si>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</si>
  <si>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</si>
  <si>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</si>
  <si>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</si>
  <si>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</si>
  <si>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</si>
  <si>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</si>
  <si>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</si>
  <si>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</si>
  <si>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</si>
  <si>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</si>
  <si>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</si>
  <si>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</si>
  <si>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</si>
  <si>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</si>
  <si>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</si>
  <si>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</si>
  <si>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</si>
  <si>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</si>
  <si>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</si>
  <si>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</si>
  <si>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</si>
  <si>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</si>
  <si>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</si>
  <si>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</si>
  <si>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</si>
  <si>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</si>
  <si>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</si>
  <si>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</si>
  <si>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</si>
  <si>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</si>
  <si>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</si>
  <si>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</si>
  <si>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</si>
  <si>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</si>
  <si>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</si>
  <si>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</si>
  <si>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</si>
  <si>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</si>
  <si>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</si>
  <si>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</si>
  <si>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</si>
  <si>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</si>
  <si>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</si>
  <si>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</si>
  <si>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</si>
  <si>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</si>
  <si>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</si>
  <si>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</si>
  <si>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</si>
  <si>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</si>
  <si>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</si>
  <si>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</si>
  <si>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</si>
  <si>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</si>
  <si>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</si>
  <si>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</si>
  <si>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</si>
  <si>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</si>
  <si>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</si>
  <si>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</si>
  <si>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</si>
  <si>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</si>
  <si>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</si>
  <si>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</si>
  <si>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</si>
  <si>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</si>
  <si>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</si>
  <si>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</si>
  <si>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</si>
  <si>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</si>
  <si>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</si>
  <si>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</si>
  <si>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</si>
  <si>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</si>
  <si>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</si>
  <si>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</si>
  <si>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</si>
  <si>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</si>
  <si>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</si>
  <si>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</si>
  <si>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</si>
  <si>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</si>
  <si>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</si>
  <si>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</si>
  <si>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</si>
  <si>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</si>
  <si>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</si>
  <si>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</si>
  <si>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</si>
  <si>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</si>
  <si>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</si>
  <si>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</si>
  <si>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</si>
  <si>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</si>
  <si>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</si>
  <si>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</si>
  <si>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</si>
  <si>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</si>
  <si>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</si>
  <si>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</si>
  <si>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</si>
  <si>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</si>
  <si>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</si>
  <si>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</si>
  <si>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</si>
  <si>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</si>
  <si>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</si>
  <si>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</si>
  <si>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</si>
  <si>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</si>
  <si>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</si>
  <si>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</si>
  <si>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</si>
  <si>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</si>
  <si>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</si>
  <si>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</si>
  <si>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</si>
  <si>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</si>
  <si>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</si>
  <si>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</si>
  <si>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</si>
  <si>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</si>
  <si>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</si>
  <si>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</si>
  <si>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</si>
  <si>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</si>
  <si>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</si>
  <si>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</si>
  <si>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</si>
  <si>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</si>
  <si>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</si>
  <si>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</si>
  <si>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</si>
  <si>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</si>
  <si>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</si>
  <si>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</si>
  <si>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</si>
  <si>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</si>
  <si>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</si>
  <si>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</si>
  <si>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</si>
  <si>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</si>
  <si>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</si>
  <si>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</si>
  <si>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</si>
  <si>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</si>
  <si>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</si>
  <si>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</si>
  <si>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</si>
  <si>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</si>
  <si>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</si>
  <si>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</si>
  <si>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</si>
  <si>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</si>
  <si>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</si>
  <si>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</si>
  <si>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</si>
  <si>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</si>
  <si>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</si>
  <si>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</si>
  <si>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</si>
  <si>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</si>
  <si>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</si>
  <si>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</si>
  <si>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</si>
  <si>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</si>
  <si>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</si>
  <si>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</si>
  <si>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</si>
  <si>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</si>
  <si>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</si>
  <si>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</si>
  <si>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</si>
  <si>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</si>
  <si>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</si>
  <si>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</si>
  <si>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</si>
  <si>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</si>
  <si>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</si>
  <si>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</si>
  <si>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</si>
  <si>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</si>
  <si>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</si>
  <si>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</si>
  <si>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</si>
  <si>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</si>
  <si>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</si>
  <si>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</si>
  <si>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</si>
  <si>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</si>
  <si>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</si>
  <si>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</si>
  <si>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</si>
  <si>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</si>
  <si>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</si>
  <si>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</si>
  <si>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</si>
  <si>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</si>
  <si>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</si>
  <si>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</si>
  <si>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</si>
  <si>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</si>
  <si>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</si>
  <si>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</si>
  <si>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</si>
  <si>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</si>
  <si>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</si>
  <si>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</si>
  <si>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</si>
  <si>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</si>
  <si>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</si>
  <si>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</si>
  <si>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</si>
  <si>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</si>
  <si>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</si>
  <si>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</si>
  <si>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</si>
  <si>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</si>
  <si>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</si>
  <si>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</si>
  <si>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</si>
  <si>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</si>
  <si>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</si>
  <si>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</si>
  <si>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</si>
  <si>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</si>
  <si>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</si>
  <si>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</si>
  <si>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</si>
  <si>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</si>
  <si>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</si>
  <si>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</si>
  <si>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</si>
  <si>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</si>
  <si>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</si>
  <si>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</si>
  <si>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</si>
  <si>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</si>
  <si>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</si>
  <si>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</si>
  <si>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</si>
  <si>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</si>
  <si>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</si>
  <si>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</si>
  <si>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</si>
  <si>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</si>
  <si>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</si>
  <si>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</si>
  <si>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</si>
  <si>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</si>
  <si>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</si>
  <si>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</si>
  <si>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</si>
  <si>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</si>
  <si>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</si>
  <si>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</si>
  <si>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</si>
  <si>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</si>
  <si>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</si>
  <si>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</si>
  <si>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</si>
  <si>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</si>
  <si>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</si>
  <si>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</si>
  <si>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</si>
  <si>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</si>
  <si>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</si>
  <si>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</si>
  <si>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</si>
  <si>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</si>
  <si>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</si>
  <si>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</si>
  <si>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</si>
  <si>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</si>
  <si>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</si>
  <si>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</si>
  <si>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</si>
  <si>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</si>
  <si>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</si>
  <si>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</si>
  <si>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</si>
  <si>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</si>
  <si>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</si>
  <si>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</si>
  <si>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</si>
  <si>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</si>
  <si>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</si>
  <si>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</si>
  <si>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</si>
  <si>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</si>
  <si>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</si>
  <si>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</si>
  <si>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</si>
  <si>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</si>
  <si>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</si>
  <si>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</si>
  <si>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</si>
  <si>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</si>
  <si>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</si>
  <si>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</si>
  <si>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</si>
  <si>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</si>
  <si>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</si>
  <si>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</si>
  <si>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</si>
  <si>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</si>
  <si>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</si>
  <si>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</si>
  <si>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</si>
  <si>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</si>
  <si>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</si>
  <si>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</si>
  <si>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</si>
  <si>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</si>
  <si>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</si>
  <si>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</si>
  <si>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</si>
  <si>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</si>
  <si>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</si>
  <si>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</si>
  <si>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</si>
  <si>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</si>
  <si>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</si>
  <si>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</si>
  <si>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</si>
  <si>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</si>
  <si>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</si>
  <si>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</si>
  <si>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</si>
  <si>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</si>
  <si>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</si>
  <si>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</si>
  <si>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</si>
  <si>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</si>
  <si>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</si>
  <si>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</si>
  <si>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</si>
  <si>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</si>
  <si>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</si>
  <si>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</si>
  <si>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</si>
  <si>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</si>
  <si>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</si>
  <si>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</si>
  <si>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</si>
  <si>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</si>
  <si>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</si>
  <si>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</si>
  <si>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</si>
  <si>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</si>
  <si>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</si>
  <si>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</si>
  <si>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</si>
  <si>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</si>
  <si>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</si>
  <si>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</si>
  <si>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</si>
  <si>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</si>
  <si>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</si>
  <si>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</si>
  <si>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</si>
  <si>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</si>
  <si>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</si>
  <si>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</si>
  <si>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</si>
  <si>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</si>
  <si>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</si>
  <si>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</si>
  <si>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</si>
  <si>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</si>
  <si>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</si>
  <si>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</si>
  <si>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</si>
  <si>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</si>
  <si>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</si>
  <si>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</si>
  <si>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</si>
  <si>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</si>
  <si>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</si>
  <si>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</si>
  <si>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</si>
  <si>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</si>
  <si>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</si>
  <si>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</si>
  <si>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</si>
  <si>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</si>
  <si>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</si>
  <si>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</si>
  <si>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</si>
  <si>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</si>
  <si>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</si>
  <si>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</si>
  <si>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</si>
  <si>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</si>
  <si>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</si>
  <si>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</si>
  <si>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</si>
  <si>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</si>
  <si>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</si>
  <si>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</si>
  <si>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</si>
  <si>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</si>
  <si>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</si>
  <si>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</si>
  <si>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</si>
  <si>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</si>
  <si>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</si>
  <si>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</si>
  <si>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</si>
  <si>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</si>
  <si>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</si>
  <si>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</si>
  <si>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</si>
  <si>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</si>
  <si>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</si>
  <si>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</si>
  <si>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</si>
  <si>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</si>
  <si>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</si>
  <si>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</si>
  <si>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</si>
  <si>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</si>
  <si>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</si>
  <si>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</si>
  <si>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</si>
  <si>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</si>
  <si>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</si>
  <si>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</si>
  <si>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</si>
  <si>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</si>
  <si>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</si>
  <si>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</si>
  <si>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</si>
  <si>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</si>
  <si>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</si>
  <si>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</si>
  <si>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</si>
  <si>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</si>
  <si>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</si>
  <si>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</si>
  <si>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</si>
  <si>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</si>
  <si>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</si>
  <si>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</si>
  <si>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</si>
  <si>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</si>
  <si>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</si>
  <si>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</si>
  <si>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</si>
  <si>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</si>
  <si>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</si>
  <si>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</si>
  <si>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</si>
  <si>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</si>
  <si>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</si>
  <si>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</si>
  <si>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</si>
  <si>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</si>
  <si>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</si>
  <si>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</si>
  <si>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</si>
  <si>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</si>
  <si>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</si>
  <si>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</si>
  <si>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</si>
  <si>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</si>
  <si>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</si>
  <si>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</si>
  <si>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</si>
  <si>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</si>
  <si>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</si>
  <si>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</si>
  <si>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</si>
  <si>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</si>
  <si>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</si>
  <si>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</si>
  <si>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</si>
  <si>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</si>
  <si>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</si>
  <si>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</si>
  <si>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</si>
  <si>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</si>
  <si>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</si>
  <si>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</si>
  <si>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</si>
  <si>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</si>
  <si>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</si>
  <si>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</si>
  <si>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</si>
  <si>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</si>
  <si>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</si>
  <si>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</si>
  <si>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</si>
  <si>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</si>
  <si>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</si>
  <si>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</si>
  <si>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</si>
  <si>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</si>
  <si>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</si>
  <si>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</si>
  <si>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</si>
  <si>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</si>
  <si>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</si>
  <si>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</si>
  <si>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</si>
  <si>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</si>
  <si>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</si>
  <si>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</si>
  <si>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</si>
  <si>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</si>
  <si>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</si>
  <si>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</si>
  <si>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</si>
  <si>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</si>
  <si>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</si>
  <si>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</si>
  <si>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</si>
  <si>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</si>
  <si>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</si>
  <si>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</si>
  <si>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</si>
  <si>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</si>
  <si>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</si>
  <si>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</si>
  <si>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</si>
  <si>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</si>
  <si>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</si>
  <si>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</si>
  <si>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</si>
  <si>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</si>
  <si>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</si>
  <si>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</si>
  <si>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</si>
  <si>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</si>
  <si>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</si>
  <si>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</si>
  <si>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</si>
  <si>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</si>
  <si>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</si>
  <si>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</si>
  <si>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</si>
  <si>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</si>
  <si>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</si>
  <si>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</si>
  <si>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</si>
  <si>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</si>
  <si>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</si>
  <si>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</si>
  <si>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</si>
  <si>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</si>
  <si>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</si>
  <si>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</si>
  <si>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</si>
  <si>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</si>
  <si>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</si>
  <si>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</si>
  <si>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</si>
  <si>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</si>
  <si>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</si>
  <si>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</si>
  <si>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</si>
  <si>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</si>
  <si>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</si>
  <si>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</si>
  <si>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</si>
  <si>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</si>
  <si>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</si>
  <si>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</si>
  <si>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</si>
  <si>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</si>
  <si>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</si>
  <si>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</si>
  <si>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</si>
  <si>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</si>
  <si>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</si>
  <si>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</si>
  <si>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</si>
  <si>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</si>
  <si>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</si>
  <si>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</si>
  <si>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</si>
  <si>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</si>
  <si>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</si>
  <si>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</si>
  <si>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</si>
  <si>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</si>
  <si>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</si>
  <si>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</si>
  <si>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</si>
  <si>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</si>
  <si>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</si>
  <si>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</si>
  <si>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</si>
  <si>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</si>
  <si>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</si>
  <si>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</si>
  <si>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</si>
  <si>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</si>
  <si>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</si>
  <si>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</si>
  <si>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</si>
  <si>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</si>
  <si>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</si>
  <si>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</si>
  <si>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</si>
  <si>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</si>
  <si>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</si>
  <si>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</si>
  <si>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</si>
  <si>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</si>
  <si>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</si>
  <si>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</si>
  <si>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</si>
  <si>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</si>
  <si>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</si>
  <si>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</si>
  <si>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</si>
  <si>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</si>
  <si>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</si>
  <si>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</si>
  <si>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</si>
  <si>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</si>
  <si>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</si>
  <si>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</si>
  <si>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</si>
  <si>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</si>
  <si>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</si>
  <si>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</si>
  <si>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</si>
  <si>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</si>
  <si>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</si>
  <si>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</si>
  <si>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</si>
  <si>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</si>
  <si>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</si>
  <si>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</si>
  <si>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</si>
  <si>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</si>
  <si>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</si>
  <si>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</si>
  <si>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</si>
  <si>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</si>
  <si>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</si>
  <si>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</si>
  <si>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</si>
  <si>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</si>
  <si>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</si>
  <si>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</si>
  <si>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</si>
  <si>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</si>
  <si>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</si>
  <si>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</si>
  <si>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</si>
  <si>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</si>
  <si>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</si>
  <si>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</si>
  <si>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</si>
  <si>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</si>
  <si>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</si>
  <si>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</si>
  <si>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</si>
  <si>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</si>
  <si>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</si>
  <si>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</si>
  <si>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</si>
  <si>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</si>
  <si>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</si>
  <si>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</si>
  <si>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</si>
  <si>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</si>
  <si>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</si>
  <si>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</si>
  <si>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</si>
  <si>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</si>
  <si>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</si>
  <si>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</si>
  <si>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</si>
  <si>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</si>
  <si>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</si>
  <si>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</si>
  <si>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</si>
  <si>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</si>
  <si>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</si>
  <si>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</si>
  <si>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</si>
  <si>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</si>
  <si>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</si>
  <si>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</si>
  <si>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</si>
  <si>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</si>
  <si>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</si>
  <si>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</si>
  <si>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</si>
  <si>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</si>
  <si>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</si>
  <si>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</si>
  <si>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</si>
  <si>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</si>
  <si>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</si>
  <si>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</si>
  <si>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</si>
  <si>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</si>
  <si>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</si>
  <si>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</si>
  <si>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</si>
  <si>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</si>
  <si>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</si>
  <si>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</si>
  <si>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</si>
  <si>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</si>
  <si>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</si>
  <si>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</si>
  <si>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</si>
  <si>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</si>
  <si>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</si>
  <si>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</si>
  <si>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</si>
  <si>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</si>
  <si>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</si>
  <si>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</si>
  <si>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</si>
  <si>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</si>
  <si>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</si>
  <si>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</si>
  <si>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</si>
  <si>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</si>
  <si>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</si>
  <si>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</si>
  <si>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</si>
  <si>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</si>
  <si>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</si>
  <si>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</si>
  <si>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</si>
  <si>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</si>
  <si>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</si>
  <si>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</si>
  <si>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</si>
  <si>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</si>
  <si>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</si>
  <si>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</si>
  <si>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</si>
  <si>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</si>
  <si>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</si>
  <si>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</si>
  <si>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</si>
  <si>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</si>
  <si>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</si>
  <si>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</si>
  <si>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</si>
  <si>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</si>
  <si>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</si>
  <si>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</si>
  <si>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</si>
  <si>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</si>
  <si>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</si>
  <si>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</si>
  <si>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</si>
  <si>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</si>
  <si>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</si>
  <si>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</si>
  <si>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</si>
  <si>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</si>
  <si>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</si>
  <si>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</si>
  <si>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</si>
  <si>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</si>
  <si>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</si>
  <si>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</si>
  <si>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</si>
  <si>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</si>
  <si>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</si>
  <si>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</si>
  <si>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</si>
  <si>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</si>
  <si>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</si>
  <si>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</si>
  <si>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</si>
  <si>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</si>
  <si>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</si>
  <si>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</si>
  <si>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</si>
  <si>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</si>
  <si>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</si>
  <si>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</si>
  <si>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</si>
  <si>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</si>
  <si>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</si>
  <si>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</si>
  <si>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</si>
  <si>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</si>
  <si>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</si>
  <si>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</si>
  <si>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</si>
  <si>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</si>
  <si>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</si>
  <si>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</si>
  <si>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</si>
  <si>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</si>
  <si>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</si>
  <si>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</si>
  <si>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</si>
  <si>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</si>
  <si>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</si>
  <si>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</si>
  <si>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</si>
  <si>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</si>
  <si>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</si>
  <si>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</si>
  <si>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</si>
  <si>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</si>
  <si>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</si>
  <si>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</si>
  <si>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</si>
  <si>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</si>
  <si>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</si>
  <si>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</si>
  <si>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</si>
  <si>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</si>
  <si>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</si>
  <si>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</si>
  <si>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</si>
  <si>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</si>
  <si>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</si>
  <si>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</si>
  <si>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</si>
  <si>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</si>
  <si>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</si>
  <si>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</si>
  <si>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</si>
  <si>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</si>
  <si>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</si>
  <si>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</si>
  <si>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</si>
  <si>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</si>
  <si>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</si>
  <si>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</si>
  <si>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</si>
  <si>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</si>
  <si>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</si>
  <si>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</si>
  <si>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</si>
  <si>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</si>
  <si>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</si>
  <si>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</si>
  <si>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</si>
  <si>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</si>
  <si>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</si>
  <si>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</si>
  <si>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</si>
  <si>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</si>
  <si>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</si>
  <si>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</si>
  <si>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</si>
  <si>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</si>
  <si>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</si>
  <si>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</si>
  <si>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</si>
  <si>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</si>
  <si>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</si>
  <si>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</si>
  <si>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</si>
  <si>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</si>
  <si>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</si>
  <si>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</si>
  <si>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</si>
  <si>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</si>
  <si>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</si>
  <si>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</si>
  <si>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</si>
  <si>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</si>
  <si>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</si>
  <si>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</si>
  <si>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</si>
  <si>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</si>
  <si>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</si>
  <si>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</si>
  <si>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</si>
  <si>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</si>
  <si>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</si>
  <si>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</si>
  <si>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</si>
  <si>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</si>
  <si>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</si>
  <si>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</si>
  <si>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</si>
  <si>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</si>
  <si>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</si>
  <si>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</si>
  <si>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</si>
  <si>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</si>
  <si>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</si>
  <si>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</si>
  <si>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</si>
  <si>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</si>
  <si>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</si>
  <si>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</si>
  <si>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</si>
  <si>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</si>
  <si>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</si>
  <si>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</si>
  <si>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</si>
  <si>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</si>
  <si>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</si>
  <si>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</si>
  <si>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</si>
  <si>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</si>
  <si>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</si>
  <si>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</si>
  <si>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</si>
  <si>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</si>
  <si>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</si>
  <si>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</si>
  <si>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</si>
  <si>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</si>
  <si>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</si>
  <si>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</si>
  <si>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</si>
  <si>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</si>
  <si>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</si>
  <si>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</si>
  <si>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</si>
  <si>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</si>
  <si>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</si>
  <si>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</si>
  <si>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</si>
  <si>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</si>
  <si>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</si>
  <si>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</si>
  <si>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</si>
  <si>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</si>
  <si>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</si>
  <si>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</si>
  <si>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</si>
  <si>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</si>
  <si>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</si>
  <si>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</si>
  <si>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</si>
  <si>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</si>
  <si>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</si>
  <si>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</si>
  <si>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</si>
  <si>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</si>
  <si>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</si>
  <si>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</si>
  <si>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</si>
  <si>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</si>
  <si>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</si>
  <si>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</si>
  <si>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</si>
  <si>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</si>
  <si>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</si>
  <si>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</si>
  <si>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</si>
  <si>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</si>
  <si>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</si>
  <si>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</si>
  <si>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</si>
  <si>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</si>
  <si>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</si>
  <si>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</si>
  <si>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</si>
  <si>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</si>
  <si>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</si>
  <si>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</si>
  <si>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</si>
  <si>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</si>
  <si>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</si>
  <si>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</si>
  <si>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</si>
  <si>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</si>
  <si>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</si>
  <si>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</si>
  <si>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</si>
  <si>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</si>
  <si>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</si>
  <si>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</si>
  <si>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</si>
  <si>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</si>
  <si>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</si>
  <si>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</si>
  <si>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</si>
  <si>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</si>
  <si>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</si>
  <si>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</si>
  <si>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</si>
  <si>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</si>
  <si>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</si>
  <si>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</si>
  <si>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</si>
  <si>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</si>
  <si>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</si>
  <si>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</si>
  <si>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</si>
  <si>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</si>
  <si>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</si>
  <si>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</si>
  <si>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</si>
  <si>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</si>
  <si>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</si>
  <si>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</si>
  <si>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</si>
  <si>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</si>
  <si>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</si>
  <si>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</si>
  <si>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</si>
  <si>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</si>
  <si>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</si>
  <si>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</si>
  <si>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</si>
  <si>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</si>
  <si>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</si>
  <si>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</si>
  <si>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</si>
  <si>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</si>
  <si>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</si>
  <si>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</si>
  <si>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</si>
  <si>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</si>
  <si>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</si>
  <si>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</si>
  <si>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</si>
  <si>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</si>
  <si>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</si>
  <si>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</si>
  <si>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</si>
  <si>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</si>
  <si>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</si>
  <si>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</si>
  <si>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</si>
  <si>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</si>
  <si>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</si>
  <si>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</si>
  <si>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</si>
  <si>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</si>
  <si>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</si>
  <si>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</si>
  <si>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</si>
  <si>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</si>
  <si>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</si>
  <si>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</si>
  <si>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</si>
  <si>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</si>
  <si>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</si>
  <si>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</si>
  <si>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</si>
  <si>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</si>
  <si>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</si>
  <si>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</si>
  <si>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</si>
  <si>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</si>
  <si>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</si>
  <si>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</si>
  <si>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</si>
  <si>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</si>
  <si>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</si>
  <si>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</si>
  <si>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</si>
  <si>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</si>
  <si>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</si>
  <si>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</si>
  <si>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</si>
  <si>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</si>
  <si>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</si>
  <si>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</si>
  <si>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</si>
  <si>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</si>
  <si>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</si>
  <si>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</si>
  <si>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</si>
  <si>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</si>
  <si>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</si>
  <si>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</si>
  <si>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</si>
  <si>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</si>
  <si>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</si>
  <si>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</si>
  <si>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</si>
  <si>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</si>
  <si>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</si>
  <si>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</si>
  <si>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</si>
  <si>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</si>
  <si>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</si>
  <si>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</si>
  <si>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</si>
  <si>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</si>
  <si>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</si>
  <si>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</si>
  <si>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</si>
  <si>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</si>
  <si>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</si>
  <si>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</si>
  <si>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</si>
  <si>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</si>
  <si>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</si>
  <si>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</si>
  <si>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</si>
  <si>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</si>
  <si>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</si>
  <si>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</si>
  <si>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</si>
  <si>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</si>
  <si>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</si>
  <si>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</si>
  <si>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</si>
  <si>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</si>
  <si>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</si>
  <si>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</si>
  <si>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</si>
  <si>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</si>
  <si>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</si>
  <si>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</si>
  <si>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</si>
  <si>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</si>
  <si>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</si>
  <si>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</si>
  <si>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</si>
  <si>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</si>
  <si>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</si>
  <si>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</si>
  <si>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</si>
  <si>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</si>
  <si>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</si>
  <si>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</si>
  <si>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</si>
  <si>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</si>
  <si>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</si>
  <si>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</si>
  <si>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</si>
  <si>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</si>
  <si>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</si>
  <si>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</si>
  <si>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</si>
  <si>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</si>
  <si>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</si>
  <si>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</si>
  <si>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</si>
  <si>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</si>
  <si>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</si>
  <si>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</si>
  <si>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</si>
  <si>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</si>
  <si>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</si>
  <si>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</si>
  <si>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</si>
  <si>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</si>
  <si>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</si>
  <si>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</si>
  <si>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</si>
  <si>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</si>
  <si>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</si>
  <si>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</si>
  <si>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</si>
  <si>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</si>
  <si>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</si>
  <si>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</si>
  <si>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</si>
  <si>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</si>
  <si>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</si>
  <si>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</si>
  <si>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</si>
  <si>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</si>
  <si>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</si>
  <si>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</si>
  <si>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</si>
  <si>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</si>
  <si>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</si>
  <si>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</si>
  <si>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</si>
  <si>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</si>
  <si>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</si>
  <si>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</si>
  <si>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</si>
  <si>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</si>
  <si>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</si>
  <si>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</si>
  <si>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</si>
  <si>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</si>
  <si>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</si>
  <si>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</si>
  <si>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</si>
  <si>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</si>
  <si>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</si>
  <si>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</si>
  <si>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</si>
  <si>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</si>
  <si>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</si>
  <si>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</si>
  <si>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</si>
  <si>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</si>
  <si>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</si>
  <si>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</si>
  <si>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</si>
  <si>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</si>
  <si>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</si>
  <si>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</si>
  <si>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</si>
  <si>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</si>
  <si>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</si>
  <si>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</si>
  <si>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</si>
  <si>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</si>
  <si>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</si>
  <si>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</si>
  <si>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</si>
  <si>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</si>
  <si>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</si>
  <si>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</si>
  <si>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</si>
  <si>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</si>
  <si>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</si>
  <si>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</si>
  <si>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</si>
  <si>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</si>
  <si>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</si>
  <si>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</si>
  <si>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</si>
  <si>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</si>
  <si>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</si>
  <si>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</si>
  <si>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</si>
  <si>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</si>
  <si>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</si>
  <si>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</si>
  <si>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</si>
  <si>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</si>
  <si>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</si>
  <si>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</si>
  <si>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</si>
  <si>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</si>
  <si>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</si>
  <si>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</si>
  <si>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</si>
  <si>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</si>
  <si>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</si>
  <si>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</si>
  <si>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</si>
  <si>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</si>
  <si>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</si>
  <si>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</si>
  <si>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</si>
  <si>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</si>
  <si>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</si>
  <si>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</si>
  <si>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</si>
  <si>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</si>
  <si>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</si>
  <si>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</si>
  <si>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</si>
  <si>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</si>
  <si>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</si>
  <si>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</si>
  <si>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</si>
  <si>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</si>
  <si>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</si>
  <si>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</si>
  <si>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</si>
  <si>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</si>
  <si>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</si>
  <si>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</si>
  <si>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</si>
  <si>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</si>
  <si>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</si>
  <si>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</si>
  <si>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</si>
  <si>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</si>
  <si>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</si>
  <si>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</si>
  <si>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</si>
  <si>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</si>
  <si>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</si>
  <si>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</si>
  <si>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</si>
  <si>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</si>
  <si>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</si>
  <si>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</si>
  <si>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</si>
  <si>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</si>
  <si>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</si>
  <si>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</si>
  <si>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</si>
  <si>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</si>
  <si>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</si>
  <si>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</si>
  <si>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</si>
  <si>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</si>
  <si>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</si>
  <si>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</si>
  <si>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</si>
  <si>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</si>
  <si>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</si>
  <si>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</si>
  <si>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</si>
  <si>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</si>
  <si>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</si>
  <si>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</si>
  <si>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</si>
  <si>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</si>
  <si>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</si>
  <si>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</si>
  <si>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</si>
  <si>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</si>
  <si>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</si>
  <si>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</si>
  <si>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</si>
  <si>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</si>
  <si>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</si>
  <si>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</si>
  <si>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</si>
  <si>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</si>
  <si>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</si>
  <si>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</si>
  <si>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</si>
  <si>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</si>
  <si>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</si>
  <si>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</si>
  <si>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</si>
  <si>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</si>
  <si>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</si>
  <si>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</si>
  <si>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</si>
  <si>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</si>
  <si>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</si>
  <si>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</si>
  <si>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</si>
  <si>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</si>
  <si>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</si>
  <si>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</si>
  <si>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</si>
  <si>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</si>
  <si>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</si>
  <si>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</si>
  <si>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</si>
  <si>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</si>
  <si>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</si>
  <si>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</si>
  <si>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</si>
  <si>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</si>
  <si>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</si>
  <si>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</si>
  <si>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</si>
  <si>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</si>
  <si>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</si>
  <si>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</si>
  <si>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</si>
  <si>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</si>
  <si>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</si>
  <si>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</si>
  <si>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</si>
  <si>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</si>
  <si>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</si>
  <si>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</si>
  <si>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</si>
  <si>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</si>
  <si>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</si>
  <si>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</si>
  <si>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</si>
  <si>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</si>
  <si>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</si>
  <si>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</si>
  <si>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</si>
  <si>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</si>
  <si>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</si>
  <si>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</si>
  <si>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</si>
  <si>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</si>
  <si>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</si>
  <si>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</si>
  <si>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</si>
  <si>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</si>
  <si>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</si>
  <si>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</si>
  <si>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</si>
  <si>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</si>
  <si>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</si>
  <si>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</si>
  <si>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</si>
  <si>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</si>
  <si>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</si>
  <si>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</si>
  <si>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</si>
  <si>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</si>
  <si>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</si>
  <si>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</si>
  <si>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</si>
  <si>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</si>
  <si>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</si>
  <si>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</si>
  <si>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</si>
  <si>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</si>
  <si>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</si>
  <si>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</si>
  <si>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</si>
  <si>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</si>
  <si>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</si>
  <si>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</si>
  <si>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</si>
  <si>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</si>
  <si>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</si>
  <si>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</si>
  <si>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</si>
  <si>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</si>
  <si>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</si>
  <si>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</si>
  <si>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</si>
  <si>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</si>
  <si>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</si>
  <si>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</si>
  <si>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</si>
  <si>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</si>
  <si>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</si>
  <si>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</si>
  <si>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</si>
  <si>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</si>
  <si>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</si>
  <si>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</si>
  <si>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</si>
  <si>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</si>
  <si>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</si>
  <si>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</si>
  <si>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</si>
  <si>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</si>
  <si>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</si>
  <si>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</si>
  <si>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</si>
  <si>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</si>
  <si>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</si>
  <si>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</si>
  <si>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</si>
  <si>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</si>
  <si>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</si>
  <si>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</si>
  <si>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</si>
  <si>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</si>
  <si>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</si>
  <si>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</si>
  <si>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</si>
  <si>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</si>
  <si>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</si>
  <si>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</si>
  <si>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</si>
  <si>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</si>
  <si>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</si>
  <si>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</si>
  <si>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</si>
  <si>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</si>
  <si>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</si>
  <si>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</si>
  <si>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</si>
  <si>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</si>
  <si>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</si>
  <si>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</si>
  <si>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</si>
  <si>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</si>
  <si>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</si>
  <si>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</si>
  <si>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</si>
  <si>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</si>
  <si>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</si>
  <si>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</si>
  <si>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</si>
  <si>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</si>
  <si>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</si>
  <si>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</si>
  <si>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</si>
  <si>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</si>
  <si>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</si>
  <si>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</si>
  <si>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</si>
  <si>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</si>
  <si>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</si>
  <si>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</si>
  <si>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</si>
  <si>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</si>
  <si>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</si>
  <si>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</si>
  <si>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</si>
  <si>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</si>
  <si>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</si>
  <si>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</si>
  <si>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</si>
  <si>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</si>
  <si>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</si>
  <si>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</si>
  <si>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</si>
  <si>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</si>
  <si>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</si>
  <si>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</si>
  <si>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</si>
  <si>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</si>
  <si>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</si>
  <si>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</si>
  <si>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</si>
  <si>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</si>
  <si>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</si>
  <si>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</si>
  <si>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</si>
  <si>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</si>
  <si>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</si>
  <si>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</si>
  <si>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</si>
  <si>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</si>
  <si>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</si>
  <si>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</si>
  <si>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</si>
  <si>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</si>
  <si>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</si>
  <si>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</si>
  <si>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</si>
  <si>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</si>
  <si>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</si>
  <si>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</si>
  <si>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</si>
  <si>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</si>
  <si>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</si>
  <si>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</si>
  <si>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</si>
  <si>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</si>
  <si>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</si>
  <si>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</si>
  <si>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</si>
  <si>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</si>
  <si>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</si>
  <si>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</si>
  <si>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</si>
  <si>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</si>
  <si>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</si>
  <si>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</si>
  <si>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</si>
  <si>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</si>
  <si>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</si>
  <si>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</si>
  <si>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</si>
  <si>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</si>
  <si>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</si>
  <si>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</si>
  <si>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</si>
  <si>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</si>
  <si>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</si>
  <si>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</si>
  <si>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</si>
  <si>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</si>
  <si>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</si>
  <si>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</si>
  <si>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</si>
  <si>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</si>
  <si>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</si>
  <si>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</si>
  <si>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</si>
  <si>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</si>
  <si>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</si>
  <si>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</si>
  <si>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</si>
  <si>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</si>
  <si>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</si>
  <si>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</si>
  <si>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</si>
  <si>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</si>
  <si>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</si>
  <si>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</si>
  <si>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</si>
  <si>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</si>
  <si>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</si>
  <si>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</si>
  <si>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</si>
  <si>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</si>
  <si>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</si>
  <si>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</si>
  <si>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</si>
  <si>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</si>
  <si>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</si>
  <si>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</si>
  <si>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</si>
  <si>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</si>
  <si>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</si>
  <si>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</si>
  <si>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</si>
  <si>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</si>
  <si>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</si>
  <si>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</si>
  <si>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</si>
  <si>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</si>
  <si>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</si>
  <si>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</si>
  <si>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</si>
  <si>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</si>
  <si>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</si>
  <si>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</si>
  <si>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</si>
  <si>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</si>
  <si>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</si>
  <si>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</si>
  <si>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</si>
  <si>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</si>
  <si>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</si>
  <si>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</si>
  <si>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</si>
  <si>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</si>
  <si>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</si>
  <si>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</si>
  <si>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</si>
  <si>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</si>
  <si>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</si>
  <si>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</si>
  <si>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</si>
  <si>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</si>
  <si>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</si>
  <si>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</si>
  <si>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</si>
  <si>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</si>
  <si>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</si>
  <si>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</si>
  <si>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</si>
  <si>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</si>
  <si>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</si>
  <si>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</si>
  <si>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</si>
  <si>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</si>
  <si>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</si>
  <si>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</si>
  <si>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</si>
  <si>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</si>
  <si>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</si>
  <si>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</si>
  <si>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</si>
  <si>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</si>
  <si>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</si>
  <si>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</si>
  <si>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</si>
  <si>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</si>
  <si>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</si>
  <si>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</si>
  <si>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</si>
  <si>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</si>
  <si>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</si>
  <si>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</si>
  <si>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</si>
  <si>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</si>
  <si>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</si>
  <si>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</si>
  <si>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</si>
  <si>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</si>
  <si>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</si>
  <si>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</si>
  <si>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</si>
  <si>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</si>
  <si>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</si>
  <si>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</si>
  <si>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</si>
  <si>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</si>
  <si>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</si>
  <si>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</si>
  <si>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</si>
  <si>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</si>
  <si>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</si>
  <si>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</si>
  <si>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</si>
  <si>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</si>
  <si>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</si>
  <si>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</si>
  <si>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</si>
  <si>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</si>
  <si>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</si>
  <si>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</si>
  <si>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</si>
  <si>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</si>
  <si>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</si>
  <si>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</si>
  <si>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</si>
  <si>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</si>
  <si>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</si>
  <si>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</si>
  <si>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</si>
  <si>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</si>
  <si>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</si>
  <si>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</si>
  <si>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</si>
  <si>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</si>
  <si>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</si>
  <si>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</si>
  <si>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</si>
  <si>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</si>
  <si>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</si>
  <si>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</si>
  <si>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</si>
  <si>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</si>
  <si>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</si>
  <si>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</si>
  <si>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</si>
  <si>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</si>
  <si>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</si>
  <si>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</si>
  <si>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</si>
  <si>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</si>
  <si>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</si>
  <si>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</si>
  <si>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</si>
  <si>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</si>
  <si>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</si>
  <si>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</si>
  <si>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</si>
  <si>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</si>
  <si>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</si>
  <si>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</si>
  <si>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</si>
  <si>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</si>
  <si>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</si>
  <si>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</si>
  <si>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</si>
  <si>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</si>
  <si>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</si>
  <si>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</si>
  <si>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</si>
  <si>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</si>
  <si>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</si>
  <si>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</si>
  <si>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</si>
  <si>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</si>
  <si>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</si>
  <si>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</si>
  <si>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</si>
  <si>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</si>
  <si>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</si>
  <si>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</si>
  <si>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</si>
  <si>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</si>
  <si>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</si>
  <si>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</si>
  <si>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</si>
  <si>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</si>
  <si>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</si>
  <si>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</si>
  <si>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</si>
  <si>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</si>
  <si>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</si>
  <si>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</si>
  <si>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</si>
  <si>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</si>
  <si>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</si>
  <si>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</si>
  <si>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</si>
  <si>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</si>
  <si>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</si>
  <si>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</si>
  <si>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</si>
  <si>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</si>
  <si>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</si>
  <si>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</si>
  <si>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</si>
  <si>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</si>
  <si>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</si>
  <si>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</si>
  <si>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</si>
  <si>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</si>
  <si>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</si>
  <si>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</si>
  <si>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</si>
  <si>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</si>
  <si>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</si>
  <si>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</si>
  <si>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</si>
  <si>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</si>
  <si>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</si>
  <si>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</si>
  <si>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</si>
  <si>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</si>
  <si>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</si>
  <si>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</si>
  <si>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</si>
  <si>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</si>
  <si>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</si>
  <si>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</si>
  <si>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</si>
  <si>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</si>
  <si>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</si>
  <si>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</si>
  <si>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</si>
  <si>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</si>
  <si>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</si>
  <si>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</si>
  <si>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</si>
  <si>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</si>
  <si>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</si>
  <si>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</si>
  <si>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</si>
  <si>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</si>
  <si>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</si>
  <si>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</si>
  <si>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</si>
  <si>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</si>
  <si>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</si>
  <si>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</si>
  <si>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</si>
  <si>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</si>
  <si>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</si>
  <si>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</si>
  <si>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</si>
  <si>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</si>
  <si>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</si>
  <si>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</si>
  <si>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</si>
  <si>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</si>
  <si>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</si>
  <si>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</si>
  <si>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</si>
  <si>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</si>
  <si>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</si>
  <si>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</si>
  <si>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</si>
  <si>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</si>
  <si>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</si>
  <si>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</si>
  <si>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</si>
  <si>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</si>
  <si>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</si>
  <si>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</si>
  <si>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</si>
  <si>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</si>
  <si>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</si>
  <si>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</si>
  <si>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</si>
  <si>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</si>
  <si>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</si>
  <si>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</si>
  <si>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</si>
  <si>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</si>
  <si>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</si>
  <si>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</si>
  <si>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</si>
  <si>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</si>
  <si>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</si>
  <si>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</si>
  <si>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</si>
  <si>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</si>
  <si>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</si>
  <si>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</si>
  <si>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</si>
  <si>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</si>
  <si>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</si>
  <si>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</si>
  <si>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</si>
  <si>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</si>
  <si>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</si>
  <si>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</si>
  <si>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</si>
  <si>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</si>
  <si>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</si>
  <si>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</si>
  <si>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</si>
  <si>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</si>
  <si>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</si>
  <si>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</si>
  <si>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</si>
  <si>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</si>
  <si>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</si>
  <si>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</si>
  <si>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</si>
  <si>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</si>
  <si>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</si>
  <si>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</si>
  <si>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</si>
  <si>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</si>
  <si>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</si>
  <si>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</si>
  <si>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</si>
  <si>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</si>
  <si>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</si>
  <si>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</si>
  <si>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</si>
  <si>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</si>
  <si>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</si>
  <si>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</si>
  <si>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</si>
  <si>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</si>
  <si>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</si>
  <si>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</si>
  <si>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</si>
  <si>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</si>
  <si>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</si>
  <si>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</si>
  <si>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</si>
  <si>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</si>
  <si>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</si>
  <si>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</si>
  <si>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</si>
  <si>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</si>
  <si>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</si>
  <si>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</si>
  <si>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</si>
  <si>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</si>
  <si>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</si>
  <si>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</si>
  <si>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</si>
  <si>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</si>
  <si>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</si>
  <si>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</si>
  <si>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</si>
  <si>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</si>
  <si>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</si>
  <si>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</si>
  <si>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</si>
  <si>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</si>
  <si>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</si>
  <si>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</si>
  <si>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</si>
  <si>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</si>
  <si>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</si>
  <si>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</si>
  <si>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</si>
  <si>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</si>
  <si>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</si>
  <si>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</si>
  <si>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</si>
  <si>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</si>
  <si>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</si>
  <si>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</si>
  <si>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</si>
  <si>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</si>
  <si>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</si>
  <si>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</si>
  <si>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</si>
  <si>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</si>
  <si>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</si>
  <si>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</si>
  <si>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</si>
  <si>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</si>
  <si>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</si>
  <si>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</si>
  <si>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</si>
  <si>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</si>
  <si>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</si>
  <si>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</si>
  <si>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</si>
  <si>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</si>
  <si>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</si>
  <si>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</si>
  <si>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</si>
  <si>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</si>
  <si>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</si>
  <si>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</si>
  <si>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</si>
  <si>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</si>
  <si>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</si>
  <si>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</si>
  <si>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</si>
  <si>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</si>
  <si>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</si>
  <si>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</si>
  <si>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</si>
  <si>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</si>
  <si>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</si>
  <si>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</si>
  <si>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</si>
  <si>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</si>
  <si>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</si>
  <si>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</si>
  <si>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</si>
  <si>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</si>
  <si>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</si>
  <si>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</si>
  <si>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</si>
  <si>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</si>
  <si>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</si>
  <si>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</si>
  <si>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</si>
  <si>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</si>
  <si>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</si>
  <si>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</si>
  <si>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</si>
  <si>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</si>
  <si>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</si>
  <si>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</si>
  <si>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</si>
  <si>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</si>
  <si>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</si>
  <si>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</si>
  <si>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</si>
  <si>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</si>
  <si>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</si>
  <si>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</si>
  <si>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</si>
  <si>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</si>
  <si>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</si>
  <si>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</si>
  <si>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</si>
  <si>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</si>
  <si>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</si>
  <si>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</si>
  <si>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</si>
  <si>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</si>
  <si>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</si>
  <si>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</si>
  <si>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</si>
  <si>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</si>
  <si>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</si>
  <si>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</si>
  <si>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</si>
  <si>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</si>
  <si>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</si>
  <si>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</si>
  <si>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</si>
  <si>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</si>
  <si>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</si>
  <si>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</si>
  <si>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</si>
  <si>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</si>
  <si>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</si>
  <si>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</si>
  <si>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</si>
  <si>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</si>
  <si>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</si>
  <si>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</si>
  <si>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</si>
  <si>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</si>
  <si>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</si>
  <si>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</si>
  <si>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</si>
  <si>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</si>
  <si>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</si>
  <si>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</si>
  <si>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</si>
  <si>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</si>
  <si>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</si>
  <si>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</si>
  <si>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</si>
  <si>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</si>
  <si>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</si>
  <si>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</si>
  <si>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</si>
  <si>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</si>
  <si>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</si>
  <si>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</si>
  <si>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</si>
  <si>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</si>
  <si>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</si>
  <si>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</si>
  <si>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</si>
  <si>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</si>
  <si>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</si>
  <si>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</si>
  <si>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</si>
  <si>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</si>
  <si>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</si>
  <si>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</si>
  <si>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</si>
  <si>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</si>
  <si>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</si>
  <si>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</si>
  <si>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</si>
  <si>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</si>
  <si>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</si>
  <si>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</si>
  <si>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</si>
  <si>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</si>
  <si>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</si>
  <si>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</si>
  <si>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</si>
  <si>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</si>
  <si>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</si>
  <si>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</si>
  <si>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</si>
  <si>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</si>
  <si>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</si>
  <si>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</si>
  <si>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</si>
  <si>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</si>
  <si>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</si>
  <si>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</si>
  <si>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</si>
  <si>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</si>
  <si>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</si>
  <si>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</si>
  <si>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</si>
  <si>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</si>
  <si>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</si>
  <si>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</si>
  <si>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</si>
  <si>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</si>
  <si>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</si>
  <si>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</si>
  <si>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</si>
  <si>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</si>
  <si>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</si>
  <si>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</si>
  <si>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</si>
  <si>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</si>
  <si>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</si>
  <si>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</si>
  <si>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</si>
  <si>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</si>
  <si>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</si>
  <si>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</si>
  <si>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</si>
  <si>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</si>
  <si>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</si>
  <si>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</si>
  <si>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</si>
  <si>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</si>
  <si>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</si>
  <si>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</si>
  <si>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</si>
  <si>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</si>
  <si>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</si>
  <si>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</si>
  <si>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</si>
  <si>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</si>
  <si>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</si>
  <si>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</si>
  <si>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</si>
  <si>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</si>
  <si>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</si>
  <si>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</si>
  <si>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</si>
  <si>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</si>
  <si>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</si>
  <si>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</si>
  <si>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</si>
  <si>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</si>
  <si>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</si>
  <si>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</si>
  <si>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</si>
  <si>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</si>
  <si>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</si>
  <si>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</si>
  <si>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</si>
  <si>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</si>
  <si>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</si>
  <si>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</si>
  <si>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</si>
  <si>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</si>
  <si>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</si>
  <si>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</si>
  <si>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</si>
  <si>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</si>
  <si>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</si>
  <si>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</si>
  <si>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</si>
  <si>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</si>
  <si>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</si>
  <si>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</si>
  <si>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</si>
  <si>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</si>
  <si>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</si>
  <si>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</si>
  <si>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</si>
  <si>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</si>
  <si>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</si>
  <si>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</si>
  <si>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</si>
  <si>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</si>
  <si>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</si>
  <si>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</si>
  <si>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</si>
  <si>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</si>
  <si>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</si>
  <si>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</si>
  <si>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</si>
  <si>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</si>
  <si>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</si>
  <si>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</si>
  <si>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</si>
  <si>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</si>
  <si>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</si>
  <si>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</si>
  <si>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</si>
  <si>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</si>
  <si>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</si>
  <si>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</si>
  <si>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</si>
  <si>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</si>
  <si>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</si>
  <si>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</si>
  <si>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</si>
  <si>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</si>
  <si>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</si>
  <si>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</si>
  <si>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</si>
  <si>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</si>
  <si>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</si>
  <si>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</si>
  <si>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</si>
  <si>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</si>
  <si>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</si>
  <si>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</si>
  <si>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</si>
  <si>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</si>
  <si>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</si>
  <si>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</si>
  <si>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</si>
  <si>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</si>
  <si>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</si>
  <si>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</si>
  <si>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</si>
  <si>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</si>
  <si>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</si>
  <si>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</si>
  <si>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</si>
  <si>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</si>
  <si>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</si>
  <si>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</si>
  <si>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</si>
  <si>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</si>
  <si>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</si>
  <si>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</si>
  <si>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</si>
  <si>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</si>
  <si>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</si>
  <si>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</si>
  <si>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</si>
  <si>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</si>
  <si>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</si>
  <si>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</si>
  <si>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</si>
  <si>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</si>
  <si>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</si>
  <si>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</si>
  <si>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</si>
  <si>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</si>
  <si>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</si>
  <si>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</si>
  <si>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</si>
  <si>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</si>
  <si>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</si>
  <si>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</si>
  <si>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</si>
  <si>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</si>
  <si>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</si>
  <si>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</si>
  <si>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</si>
  <si>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</si>
  <si>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</si>
  <si>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</si>
  <si>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</si>
  <si>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</si>
  <si>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</si>
  <si>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</si>
  <si>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</si>
  <si>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</si>
  <si>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</si>
  <si>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</si>
  <si>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</si>
  <si>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</si>
  <si>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</si>
  <si>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</si>
  <si>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</si>
  <si>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</si>
  <si>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</si>
  <si>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</si>
  <si>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</si>
  <si>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</si>
  <si>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</si>
  <si>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</si>
  <si>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</si>
  <si>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</si>
  <si>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</si>
  <si>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</si>
  <si>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</si>
  <si>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</si>
  <si>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</si>
  <si>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</si>
  <si>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</si>
  <si>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</si>
  <si>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</si>
  <si>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</si>
  <si>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</si>
  <si>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</si>
  <si>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</si>
  <si>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</si>
  <si>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</si>
  <si>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</si>
  <si>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</si>
  <si>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</si>
  <si>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</si>
  <si>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</si>
  <si>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</si>
  <si>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</si>
  <si>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</si>
  <si>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</si>
  <si>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</si>
  <si>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</si>
  <si>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</si>
  <si>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</si>
  <si>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</si>
  <si>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</si>
  <si>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</si>
  <si>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</si>
  <si>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</si>
  <si>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</si>
  <si>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</si>
  <si>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</si>
  <si>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</si>
  <si>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</si>
  <si>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</si>
  <si>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</si>
  <si>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</si>
  <si>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</si>
  <si>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</si>
  <si>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</si>
  <si>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</si>
  <si>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</si>
  <si>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</si>
  <si>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</si>
  <si>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</si>
  <si>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</si>
  <si>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</si>
  <si>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</si>
  <si>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</si>
  <si>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</si>
  <si>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</si>
  <si>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</si>
  <si>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</si>
  <si>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</si>
  <si>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</si>
  <si>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</si>
  <si>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</si>
  <si>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</si>
  <si>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</si>
  <si>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</si>
  <si>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</si>
  <si>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</si>
  <si>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</si>
  <si>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</si>
  <si>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</si>
  <si>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</si>
  <si>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</si>
  <si>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</si>
  <si>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</si>
  <si>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</si>
  <si>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</si>
  <si>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</si>
  <si>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</si>
  <si>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</si>
  <si>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</si>
  <si>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</si>
  <si>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</si>
  <si>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</si>
  <si>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</si>
  <si>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</si>
  <si>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</si>
  <si>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</si>
  <si>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</si>
  <si>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</si>
  <si>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</si>
  <si>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</si>
  <si>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</si>
  <si>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</si>
  <si>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</si>
  <si>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</si>
  <si>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</si>
  <si>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</si>
  <si>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</si>
  <si>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</si>
  <si>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</si>
  <si>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</si>
  <si>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</si>
  <si>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</si>
  <si>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</si>
  <si>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</si>
  <si>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</si>
  <si>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</si>
  <si>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</si>
  <si>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</si>
  <si>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</si>
  <si>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</si>
  <si>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</si>
  <si>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</si>
  <si>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</si>
  <si>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</si>
  <si>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</si>
  <si>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</si>
  <si>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</si>
  <si>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</si>
  <si>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</si>
  <si>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</si>
  <si>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</si>
  <si>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</si>
  <si>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</si>
  <si>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</si>
  <si>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</si>
  <si>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</si>
  <si>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</si>
  <si>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</si>
  <si>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</si>
  <si>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</si>
  <si>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</si>
  <si>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</si>
  <si>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</si>
  <si>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</si>
  <si>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</si>
  <si>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</si>
  <si>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</si>
  <si>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</si>
  <si>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</si>
  <si>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</si>
  <si>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</si>
  <si>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</si>
  <si>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</si>
  <si>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</si>
  <si>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</si>
  <si>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</si>
  <si>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</si>
  <si>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</si>
  <si>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</si>
  <si>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</si>
  <si>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</si>
  <si>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</si>
  <si>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</si>
  <si>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</si>
  <si>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</si>
  <si>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</si>
  <si>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</si>
  <si>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</si>
  <si>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</si>
  <si>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</si>
  <si>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</si>
  <si>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</si>
  <si>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</si>
  <si>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</si>
  <si>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</si>
  <si>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</si>
  <si>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</si>
  <si>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</si>
  <si>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</si>
  <si>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</si>
  <si>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</si>
  <si>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</si>
  <si>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</si>
  <si>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</si>
  <si>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</si>
  <si>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</si>
  <si>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</si>
  <si>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</si>
  <si>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</si>
  <si>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</si>
  <si>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</si>
  <si>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</si>
  <si>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</si>
  <si>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</si>
  <si>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</si>
  <si>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</si>
  <si>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</si>
  <si>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</si>
  <si>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</si>
  <si>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</si>
  <si>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</si>
  <si>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</si>
  <si>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</si>
  <si>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</si>
  <si>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</si>
  <si>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</si>
  <si>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</si>
  <si>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</si>
  <si>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</si>
  <si>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</si>
  <si>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</si>
  <si>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</si>
  <si>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</si>
  <si>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</si>
  <si>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</si>
  <si>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</si>
  <si>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</si>
  <si>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</si>
  <si>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</si>
  <si>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</si>
  <si>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</si>
  <si>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</si>
  <si>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</si>
  <si>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</si>
  <si>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</si>
  <si>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</si>
  <si>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</si>
  <si>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</si>
  <si>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</si>
  <si>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</si>
  <si>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</si>
  <si>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</si>
  <si>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</si>
  <si>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</si>
  <si>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</si>
  <si>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</si>
  <si>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</si>
  <si>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</si>
  <si>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</si>
  <si>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</si>
  <si>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</si>
  <si>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</si>
  <si>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</si>
  <si>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</si>
  <si>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</si>
  <si>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</si>
  <si>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</si>
  <si>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</si>
  <si>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</si>
  <si>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</si>
  <si>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</si>
  <si>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</si>
  <si>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</si>
  <si>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</si>
  <si>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</si>
  <si>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</si>
  <si>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</si>
  <si>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</si>
  <si>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</si>
  <si>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</si>
  <si>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</si>
  <si>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</si>
  <si>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</si>
  <si>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</si>
  <si>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</si>
  <si>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</si>
  <si>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</si>
  <si>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</si>
  <si>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</si>
  <si>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</si>
  <si>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</si>
  <si>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</si>
  <si>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</si>
  <si>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</si>
  <si>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</si>
  <si>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</si>
  <si>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</si>
  <si>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</si>
  <si>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</si>
  <si>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</si>
  <si>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</si>
  <si>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</si>
  <si>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</si>
  <si>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</si>
  <si>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</si>
  <si>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</si>
  <si>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</si>
  <si>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</si>
  <si>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</si>
  <si>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</si>
  <si>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</si>
  <si>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</si>
  <si>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</si>
  <si>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</si>
  <si>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</si>
  <si>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</si>
  <si>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</si>
  <si>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</si>
  <si>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</si>
  <si>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</si>
  <si>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</si>
  <si>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</si>
  <si>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</si>
  <si>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</si>
  <si>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</si>
  <si>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</si>
  <si>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</si>
  <si>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</si>
  <si>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</si>
  <si>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</si>
  <si>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</si>
  <si>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</si>
  <si>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</si>
  <si>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</si>
  <si>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</si>
  <si>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</si>
  <si>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</si>
  <si>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</si>
  <si>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</si>
  <si>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</si>
  <si>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</si>
  <si>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</si>
  <si>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</si>
  <si>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</si>
  <si>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</si>
  <si>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</si>
  <si>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</si>
  <si>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</si>
  <si>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</si>
  <si>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</si>
  <si>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</si>
  <si>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</si>
  <si>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</si>
  <si>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</si>
  <si>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</si>
  <si>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</si>
  <si>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</si>
  <si>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</si>
  <si>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</si>
  <si>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</si>
  <si>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</si>
  <si>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</si>
  <si>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</si>
  <si>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</si>
  <si>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</si>
  <si>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</si>
  <si>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</si>
  <si>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</si>
  <si>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</si>
  <si>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</si>
  <si>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</si>
  <si>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</si>
  <si>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</si>
  <si>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</si>
  <si>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</si>
  <si>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</si>
  <si>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</si>
  <si>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</si>
  <si>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</si>
  <si>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</si>
  <si>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</si>
  <si>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</si>
  <si>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</si>
  <si>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</si>
  <si>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</si>
  <si>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</si>
  <si>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</si>
  <si>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</si>
  <si>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</si>
  <si>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</si>
  <si>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</si>
  <si>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</si>
  <si>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</si>
  <si>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</si>
  <si>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</si>
  <si>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</si>
  <si>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</si>
  <si>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</si>
  <si>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</si>
  <si>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</si>
  <si>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</si>
  <si>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</si>
  <si>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</si>
  <si>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</si>
  <si>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</si>
  <si>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</si>
  <si>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</si>
  <si>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</si>
  <si>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</si>
  <si>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ประมาณการกระทรวง 2563 (กปภ.)</t>
  </si>
  <si>
    <t>ประมาณ2563 (หน่วยบริการ)</t>
  </si>
  <si>
    <t>G2Name</t>
  </si>
  <si>
    <t>รายได้ หัก ค่าใช้จ่าย</t>
  </si>
  <si>
    <t>ควบคุมค่าใช้จ่ายรอบ 10 เดือน ปี 2563</t>
  </si>
  <si>
    <t>ต.ต.62 - ก.ค.63</t>
  </si>
  <si>
    <t>ทุนสำรองสุทธิ (NWC) ก.ค. 63</t>
  </si>
  <si>
    <t>เงินบำรุงคงเหลือ ก.ค. 63</t>
  </si>
  <si>
    <t>หนี้สินและภาระผูกพัน  ก.ค. 63</t>
  </si>
  <si>
    <t>แผน 10 เดือน</t>
  </si>
  <si>
    <t>ผลงาน 10 เดือน</t>
  </si>
  <si>
    <t xml:space="preserve"> แผนการดำเนินการ 10 เดือน (ล้านบาท)</t>
  </si>
  <si>
    <t xml:space="preserve"> ผลการดำเนินงาน 10 เดือน (ล้านบาท) </t>
  </si>
  <si>
    <t>รายได้ (หักรายการงบลงุทน) ต.ค.62  - ก.ค.63</t>
  </si>
  <si>
    <t xml:space="preserve"> แผนการดำเนินการ 10 เดือน (ล้านบาท) </t>
  </si>
  <si>
    <t xml:space="preserve"> ผลการดำเนินงาน 10 เดือน (ล้านบาท)</t>
  </si>
  <si>
    <t>ค่าใช้จ่าย (หักรายการงบค่าเสื่อม) ต.ค.62 - ก.ค.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</si>
</sst>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-#,##0.00\ "/>
    <numFmt numFmtId="165" formatCode="#.00,,"/>
    <numFmt numFmtId="166" formatCode="dd\-mmm\-yy"/>
    <numFmt numFmtId="167" formatCode="#,##0.00_ ;\-#,##0.00\ "/>
  </numFmts>
  <fonts count="40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  <font>
      <sz val="11"/>
      <name val="Calibri"/>
      <family val="2"/>
    </font>
    <font>
      <b/>
      <sz val="16"/>
      <color rgb="FFFF505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2" fillId="0" borderId="0"/>
    <xf numFmtId="0" fontId="34" fillId="0" borderId="0"/>
    <xf numFmtId="0" fontId="36" fillId="0" borderId="0"/>
    <xf numFmtId="0" fontId="36" fillId="0" borderId="0"/>
  </cellStyleXfs>
  <cellXfs count="148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3" fillId="4" borderId="8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3" fontId="21" fillId="0" borderId="8" xfId="0" applyNumberFormat="1" applyFont="1" applyBorder="1" applyAlignment="1">
      <alignment horizontal="center" vertical="center"/>
    </xf>
    <xf numFmtId="0" fontId="22" fillId="8" borderId="9" xfId="0" applyFont="1" applyFill="1" applyBorder="1" applyAlignment="1">
      <alignment horizontal="center" wrapText="1" readingOrder="1"/>
    </xf>
    <xf numFmtId="165" fontId="22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wrapText="1"/>
    </xf>
    <xf numFmtId="0" fontId="22" fillId="9" borderId="9" xfId="0" applyFont="1" applyFill="1" applyBorder="1" applyAlignment="1">
      <alignment horizontal="center" wrapText="1" readingOrder="1"/>
    </xf>
    <xf numFmtId="0" fontId="24" fillId="0" borderId="0" xfId="0" applyFont="1"/>
    <xf numFmtId="43" fontId="0" fillId="0" borderId="0" xfId="1" applyFont="1"/>
    <xf numFmtId="0" fontId="29" fillId="0" borderId="6" xfId="0" applyFont="1" applyBorder="1" applyAlignment="1">
      <alignment horizontal="left" vertical="center"/>
    </xf>
    <xf numFmtId="0" fontId="13" fillId="10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vertical="center"/>
    </xf>
    <xf numFmtId="165" fontId="27" fillId="0" borderId="9" xfId="0" applyNumberFormat="1" applyFont="1" applyBorder="1" applyAlignment="1">
      <alignment horizontal="right" wrapText="1" readingOrder="1"/>
    </xf>
    <xf numFmtId="4" fontId="30" fillId="0" borderId="8" xfId="0" applyNumberFormat="1" applyFont="1" applyBorder="1" applyAlignment="1">
      <alignment horizontal="center" vertical="center"/>
    </xf>
    <xf numFmtId="43" fontId="30" fillId="0" borderId="8" xfId="0" applyNumberFormat="1" applyFont="1" applyBorder="1" applyAlignment="1">
      <alignment horizontal="center" vertical="center"/>
    </xf>
    <xf numFmtId="43" fontId="31" fillId="0" borderId="1" xfId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17" fontId="7" fillId="0" borderId="0" xfId="0" applyNumberFormat="1" applyFont="1" applyFill="1" applyAlignment="1">
      <alignment horizontal="left"/>
    </xf>
    <xf numFmtId="165" fontId="23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horizontal="right" wrapText="1" readingOrder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22" fillId="9" borderId="10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wrapText="1" readingOrder="1"/>
    </xf>
    <xf numFmtId="0" fontId="22" fillId="8" borderId="20" xfId="0" applyFont="1" applyFill="1" applyBorder="1" applyAlignment="1">
      <alignment horizontal="center" wrapText="1" readingOrder="1"/>
    </xf>
    <xf numFmtId="0" fontId="22" fillId="0" borderId="21" xfId="0" applyFont="1" applyFill="1" applyBorder="1" applyAlignment="1">
      <alignment horizontal="left" wrapText="1" readingOrder="1"/>
    </xf>
    <xf numFmtId="4" fontId="23" fillId="0" borderId="20" xfId="0" applyNumberFormat="1" applyFont="1" applyBorder="1" applyAlignment="1">
      <alignment wrapText="1" readingOrder="1"/>
    </xf>
    <xf numFmtId="43" fontId="23" fillId="0" borderId="20" xfId="0" applyNumberFormat="1" applyFont="1" applyBorder="1" applyAlignment="1">
      <alignment horizontal="right" wrapText="1"/>
    </xf>
    <xf numFmtId="0" fontId="22" fillId="0" borderId="21" xfId="0" applyFont="1" applyBorder="1" applyAlignment="1">
      <alignment horizontal="left" wrapText="1" readingOrder="1"/>
    </xf>
    <xf numFmtId="0" fontId="22" fillId="0" borderId="22" xfId="0" applyFont="1" applyBorder="1" applyAlignment="1">
      <alignment horizontal="center" wrapText="1" readingOrder="1"/>
    </xf>
    <xf numFmtId="165" fontId="23" fillId="0" borderId="23" xfId="0" applyNumberFormat="1" applyFont="1" applyBorder="1" applyAlignment="1"/>
    <xf numFmtId="165" fontId="23" fillId="0" borderId="23" xfId="0" applyNumberFormat="1" applyFont="1" applyBorder="1" applyAlignment="1">
      <alignment wrapText="1"/>
    </xf>
    <xf numFmtId="43" fontId="23" fillId="0" borderId="24" xfId="0" applyNumberFormat="1" applyFont="1" applyBorder="1" applyAlignment="1">
      <alignment horizontal="right" wrapText="1"/>
    </xf>
    <xf numFmtId="0" fontId="22" fillId="9" borderId="16" xfId="0" applyFont="1" applyFill="1" applyBorder="1" applyAlignment="1">
      <alignment horizontal="center" vertical="center" wrapText="1" readingOrder="1"/>
    </xf>
    <xf numFmtId="0" fontId="22" fillId="9" borderId="20" xfId="0" applyFont="1" applyFill="1" applyBorder="1" applyAlignment="1">
      <alignment horizontal="right" wrapText="1" readingOrder="1"/>
    </xf>
    <xf numFmtId="4" fontId="23" fillId="0" borderId="20" xfId="0" applyNumberFormat="1" applyFont="1" applyBorder="1" applyAlignment="1">
      <alignment horizontal="right" wrapText="1" readingOrder="1"/>
    </xf>
    <xf numFmtId="4" fontId="27" fillId="0" borderId="20" xfId="0" applyNumberFormat="1" applyFont="1" applyBorder="1" applyAlignment="1">
      <alignment horizontal="right" wrapText="1" readingOrder="1"/>
    </xf>
    <xf numFmtId="0" fontId="22" fillId="0" borderId="22" xfId="0" applyFont="1" applyBorder="1" applyAlignment="1">
      <alignment horizontal="left" wrapText="1" readingOrder="1"/>
    </xf>
    <xf numFmtId="165" fontId="23" fillId="0" borderId="23" xfId="0" applyNumberFormat="1" applyFont="1" applyBorder="1" applyAlignment="1">
      <alignment horizontal="right" wrapText="1" readingOrder="1"/>
    </xf>
    <xf numFmtId="4" fontId="23" fillId="0" borderId="24" xfId="0" applyNumberFormat="1" applyFont="1" applyBorder="1" applyAlignment="1">
      <alignment horizontal="right" wrapText="1" readingOrder="1"/>
    </xf>
    <xf numFmtId="43" fontId="7" fillId="15" borderId="3" xfId="1" applyFont="1" applyFill="1" applyBorder="1"/>
    <xf numFmtId="4" fontId="29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67" fontId="23" fillId="0" borderId="20" xfId="0" applyNumberFormat="1" applyFont="1" applyBorder="1" applyAlignment="1">
      <alignment horizontal="right" wrapText="1"/>
    </xf>
    <xf numFmtId="164" fontId="8" fillId="4" borderId="3" xfId="1" applyNumberFormat="1" applyFont="1" applyFill="1" applyBorder="1"/>
    <xf numFmtId="164" fontId="8" fillId="0" borderId="3" xfId="1" applyNumberFormat="1" applyFont="1" applyFill="1" applyBorder="1"/>
    <xf numFmtId="164" fontId="0" fillId="0" borderId="0" xfId="0" applyNumberFormat="1"/>
    <xf numFmtId="2" fontId="33" fillId="0" borderId="1" xfId="7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10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9" borderId="0" xfId="0" applyFont="1" applyFill="1" applyBorder="1" applyAlignment="1">
      <alignment horizontal="right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9" borderId="19" xfId="0" applyFont="1" applyFill="1" applyBorder="1" applyAlignment="1">
      <alignment horizontal="center" vertical="center" wrapText="1" readingOrder="1"/>
    </xf>
    <xf numFmtId="0" fontId="22" fillId="9" borderId="17" xfId="0" applyFont="1" applyFill="1" applyBorder="1" applyAlignment="1">
      <alignment horizontal="center" vertical="center" wrapText="1" readingOrder="1"/>
    </xf>
    <xf numFmtId="0" fontId="22" fillId="9" borderId="18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  <xf numFmtId="0" fontId="37" fillId="2" borderId="2" xfId="8" applyFont="1" applyFill="1" applyBorder="1" applyAlignment="1">
      <alignment horizontal="center"/>
    </xf>
    <xf numFmtId="166" fontId="35" fillId="0" borderId="1" xfId="8" applyNumberFormat="1" applyFont="1" applyFill="1" applyBorder="1" applyAlignment="1">
      <alignment horizontal="right" wrapText="1"/>
    </xf>
    <xf numFmtId="0" fontId="35" fillId="0" borderId="1" xfId="8" applyFont="1" applyFill="1" applyBorder="1" applyAlignment="1">
      <alignment wrapText="1"/>
    </xf>
    <xf numFmtId="0" fontId="35" fillId="0" borderId="1" xfId="8" applyFont="1" applyFill="1" applyBorder="1" applyAlignment="1">
      <alignment horizontal="right" wrapText="1"/>
    </xf>
    <xf numFmtId="0" fontId="36" fillId="0" borderId="0" xfId="8"/>
    <xf numFmtId="43" fontId="37" fillId="2" borderId="2" xfId="1" applyFont="1" applyFill="1" applyBorder="1" applyAlignment="1">
      <alignment horizontal="center"/>
    </xf>
    <xf numFmtId="43" fontId="35" fillId="0" borderId="1" xfId="1" applyFont="1" applyFill="1" applyBorder="1" applyAlignment="1">
      <alignment horizontal="right" wrapText="1"/>
    </xf>
    <xf numFmtId="0" fontId="37" fillId="2" borderId="2" xfId="9" applyFont="1" applyFill="1" applyBorder="1" applyAlignment="1">
      <alignment horizontal="center"/>
    </xf>
    <xf numFmtId="0" fontId="35" fillId="0" borderId="1" xfId="9" applyFont="1" applyFill="1" applyBorder="1" applyAlignment="1">
      <alignment wrapText="1"/>
    </xf>
    <xf numFmtId="0" fontId="35" fillId="14" borderId="1" xfId="8" applyFont="1" applyFill="1" applyBorder="1" applyAlignment="1">
      <alignment wrapText="1"/>
    </xf>
    <xf numFmtId="0" fontId="35" fillId="11" borderId="1" xfId="8" applyFont="1" applyFill="1" applyBorder="1" applyAlignment="1">
      <alignment wrapText="1"/>
    </xf>
    <xf numFmtId="0" fontId="35" fillId="10" borderId="1" xfId="8" applyFont="1" applyFill="1" applyBorder="1" applyAlignment="1">
      <alignment wrapText="1"/>
    </xf>
    <xf numFmtId="0" fontId="35" fillId="12" borderId="1" xfId="8" applyFont="1" applyFill="1" applyBorder="1" applyAlignment="1">
      <alignment wrapText="1"/>
    </xf>
    <xf numFmtId="0" fontId="35" fillId="13" borderId="1" xfId="8" applyFont="1" applyFill="1" applyBorder="1" applyAlignment="1">
      <alignment wrapText="1"/>
    </xf>
    <xf numFmtId="0" fontId="7" fillId="15" borderId="0" xfId="0" applyFont="1" applyFill="1"/>
    <xf numFmtId="0" fontId="35" fillId="16" borderId="1" xfId="8" applyFont="1" applyFill="1" applyBorder="1" applyAlignment="1">
      <alignment wrapText="1"/>
    </xf>
    <xf numFmtId="0" fontId="35" fillId="17" borderId="1" xfId="8" applyFont="1" applyFill="1" applyBorder="1" applyAlignment="1">
      <alignment wrapText="1"/>
    </xf>
    <xf numFmtId="0" fontId="38" fillId="16" borderId="1" xfId="8" applyFont="1" applyFill="1" applyBorder="1" applyAlignment="1">
      <alignment wrapText="1"/>
    </xf>
    <xf numFmtId="4" fontId="39" fillId="0" borderId="8" xfId="0" applyNumberFormat="1" applyFont="1" applyBorder="1" applyAlignment="1">
      <alignment horizontal="center" vertical="center"/>
    </xf>
    <xf numFmtId="43" fontId="39" fillId="0" borderId="8" xfId="0" applyNumberFormat="1" applyFont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_data" xfId="2"/>
    <cellStyle name="Normal_data_1" xfId="9"/>
    <cellStyle name="Normal_data_3" xfId="5"/>
    <cellStyle name="Normal_Sheet2" xfId="3"/>
    <cellStyle name="Normal_Sheet2_1" xfId="6"/>
    <cellStyle name="Normal_Sheet2_2" xfId="7"/>
    <cellStyle name="Normal_Sheet2_3" xfId="8"/>
    <cellStyle name="ปกติ_ID" xfId="4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976384"/>
        <c:axId val="126977920"/>
      </c:barChart>
      <c:catAx>
        <c:axId val="12697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977920"/>
        <c:crosses val="autoZero"/>
        <c:auto val="1"/>
        <c:lblAlgn val="ctr"/>
        <c:lblOffset val="200"/>
        <c:noMultiLvlLbl val="0"/>
      </c:catAx>
      <c:valAx>
        <c:axId val="1269779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697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K4" sqref="DK4:DP4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customWidth="1"/>
    <col min="23" max="23" width="8.42578125" style="10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2897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8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75" t="s">
        <v>2898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2893</v>
      </c>
      <c r="D4" s="13" t="s">
        <v>2894</v>
      </c>
      <c r="E4" s="14" t="s">
        <v>2902</v>
      </c>
      <c r="F4" s="13" t="s">
        <v>2903</v>
      </c>
      <c r="G4" s="13" t="s">
        <v>2844</v>
      </c>
      <c r="H4" s="14" t="s">
        <v>2845</v>
      </c>
      <c r="I4" s="14"/>
      <c r="J4" s="13" t="s">
        <v>2893</v>
      </c>
      <c r="K4" s="13" t="s">
        <v>2894</v>
      </c>
      <c r="L4" s="14" t="s">
        <v>2902</v>
      </c>
      <c r="M4" s="13" t="s">
        <v>2903</v>
      </c>
      <c r="N4" s="13" t="s">
        <v>2844</v>
      </c>
      <c r="O4" s="14" t="s">
        <v>2845</v>
      </c>
      <c r="P4" s="14"/>
      <c r="Q4" s="13" t="s">
        <v>2893</v>
      </c>
      <c r="R4" s="13" t="s">
        <v>2894</v>
      </c>
      <c r="S4" s="14" t="s">
        <v>2902</v>
      </c>
      <c r="T4" s="13" t="s">
        <v>2903</v>
      </c>
      <c r="U4" s="13" t="s">
        <v>2844</v>
      </c>
      <c r="V4" s="14" t="s">
        <v>2845</v>
      </c>
      <c r="W4" s="14"/>
      <c r="X4" s="13" t="s">
        <v>2893</v>
      </c>
      <c r="Y4" s="13" t="s">
        <v>2894</v>
      </c>
      <c r="Z4" s="14" t="s">
        <v>2902</v>
      </c>
      <c r="AA4" s="13" t="s">
        <v>2903</v>
      </c>
      <c r="AB4" s="13" t="s">
        <v>2844</v>
      </c>
      <c r="AC4" s="14" t="s">
        <v>2845</v>
      </c>
      <c r="AD4" s="14"/>
      <c r="AE4" s="13" t="s">
        <v>2893</v>
      </c>
      <c r="AF4" s="13" t="s">
        <v>2894</v>
      </c>
      <c r="AG4" s="14" t="s">
        <v>2902</v>
      </c>
      <c r="AH4" s="13" t="s">
        <v>2903</v>
      </c>
      <c r="AI4" s="13" t="s">
        <v>2844</v>
      </c>
      <c r="AJ4" s="14" t="s">
        <v>2845</v>
      </c>
      <c r="AK4" s="14"/>
      <c r="AL4" s="13" t="s">
        <v>2893</v>
      </c>
      <c r="AM4" s="13" t="s">
        <v>2894</v>
      </c>
      <c r="AN4" s="14" t="s">
        <v>2902</v>
      </c>
      <c r="AO4" s="13" t="s">
        <v>2903</v>
      </c>
      <c r="AP4" s="13" t="s">
        <v>2844</v>
      </c>
      <c r="AQ4" s="14" t="s">
        <v>2845</v>
      </c>
      <c r="AR4" s="14"/>
      <c r="AS4" s="13" t="s">
        <v>2893</v>
      </c>
      <c r="AT4" s="13" t="s">
        <v>2894</v>
      </c>
      <c r="AU4" s="14" t="s">
        <v>2902</v>
      </c>
      <c r="AV4" s="13" t="s">
        <v>2903</v>
      </c>
      <c r="AW4" s="13" t="s">
        <v>2844</v>
      </c>
      <c r="AX4" s="14" t="s">
        <v>2845</v>
      </c>
      <c r="AY4" s="14"/>
      <c r="AZ4" s="13" t="s">
        <v>2893</v>
      </c>
      <c r="BA4" s="13" t="s">
        <v>2894</v>
      </c>
      <c r="BB4" s="14" t="s">
        <v>2902</v>
      </c>
      <c r="BC4" s="13" t="s">
        <v>2903</v>
      </c>
      <c r="BD4" s="13" t="s">
        <v>2844</v>
      </c>
      <c r="BE4" s="14" t="s">
        <v>2845</v>
      </c>
      <c r="BF4" s="14"/>
      <c r="BG4" s="13" t="s">
        <v>2893</v>
      </c>
      <c r="BH4" s="13" t="s">
        <v>2894</v>
      </c>
      <c r="BI4" s="14" t="s">
        <v>2902</v>
      </c>
      <c r="BJ4" s="13" t="s">
        <v>2903</v>
      </c>
      <c r="BK4" s="13" t="s">
        <v>2844</v>
      </c>
      <c r="BL4" s="14" t="s">
        <v>2845</v>
      </c>
      <c r="BM4" s="14"/>
      <c r="BN4" s="13" t="s">
        <v>2893</v>
      </c>
      <c r="BO4" s="13" t="s">
        <v>2894</v>
      </c>
      <c r="BP4" s="14" t="s">
        <v>2902</v>
      </c>
      <c r="BQ4" s="13" t="s">
        <v>2903</v>
      </c>
      <c r="BR4" s="13" t="s">
        <v>2844</v>
      </c>
      <c r="BS4" s="14" t="s">
        <v>2845</v>
      </c>
      <c r="BT4" s="14"/>
      <c r="BU4" s="13" t="s">
        <v>2893</v>
      </c>
      <c r="BV4" s="13" t="s">
        <v>2894</v>
      </c>
      <c r="BW4" s="14" t="s">
        <v>2902</v>
      </c>
      <c r="BX4" s="13" t="s">
        <v>2903</v>
      </c>
      <c r="BY4" s="13" t="s">
        <v>2844</v>
      </c>
      <c r="BZ4" s="14" t="s">
        <v>2845</v>
      </c>
      <c r="CA4" s="14"/>
      <c r="CB4" s="13" t="s">
        <v>2893</v>
      </c>
      <c r="CC4" s="13" t="s">
        <v>2894</v>
      </c>
      <c r="CD4" s="14" t="s">
        <v>2902</v>
      </c>
      <c r="CE4" s="13" t="s">
        <v>2903</v>
      </c>
      <c r="CF4" s="13" t="s">
        <v>2844</v>
      </c>
      <c r="CG4" s="14" t="s">
        <v>2845</v>
      </c>
      <c r="CH4" s="14"/>
      <c r="CI4" s="13" t="s">
        <v>2893</v>
      </c>
      <c r="CJ4" s="13" t="s">
        <v>2894</v>
      </c>
      <c r="CK4" s="14" t="s">
        <v>2902</v>
      </c>
      <c r="CL4" s="13" t="s">
        <v>2903</v>
      </c>
      <c r="CM4" s="13" t="s">
        <v>2844</v>
      </c>
      <c r="CN4" s="14" t="s">
        <v>2845</v>
      </c>
      <c r="CO4" s="14"/>
      <c r="CP4" s="13" t="s">
        <v>2893</v>
      </c>
      <c r="CQ4" s="13" t="s">
        <v>2894</v>
      </c>
      <c r="CR4" s="14" t="s">
        <v>2902</v>
      </c>
      <c r="CS4" s="13" t="s">
        <v>2903</v>
      </c>
      <c r="CT4" s="13" t="s">
        <v>2844</v>
      </c>
      <c r="CU4" s="14" t="s">
        <v>2845</v>
      </c>
      <c r="CV4" s="14"/>
      <c r="CW4" s="13" t="s">
        <v>2893</v>
      </c>
      <c r="CX4" s="13" t="s">
        <v>2894</v>
      </c>
      <c r="CY4" s="14" t="s">
        <v>2902</v>
      </c>
      <c r="CZ4" s="13" t="s">
        <v>2903</v>
      </c>
      <c r="DA4" s="13" t="s">
        <v>2844</v>
      </c>
      <c r="DB4" s="14" t="s">
        <v>2845</v>
      </c>
      <c r="DC4" s="14"/>
      <c r="DD4" s="13" t="s">
        <v>2893</v>
      </c>
      <c r="DE4" s="13" t="s">
        <v>2894</v>
      </c>
      <c r="DF4" s="14" t="s">
        <v>2902</v>
      </c>
      <c r="DG4" s="13" t="s">
        <v>2903</v>
      </c>
      <c r="DH4" s="13" t="s">
        <v>2844</v>
      </c>
      <c r="DI4" s="14" t="s">
        <v>2845</v>
      </c>
      <c r="DJ4" s="14"/>
      <c r="DK4" s="13" t="s">
        <v>2893</v>
      </c>
      <c r="DL4" s="13" t="s">
        <v>2894</v>
      </c>
      <c r="DM4" s="14" t="s">
        <v>2902</v>
      </c>
      <c r="DN4" s="13" t="s">
        <v>2903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34">
        <v>385751484.64999998</v>
      </c>
      <c r="D5" s="134">
        <v>405000000</v>
      </c>
      <c r="E5" s="134">
        <v>337500000</v>
      </c>
      <c r="F5" s="134">
        <v>307520744.57000011</v>
      </c>
      <c r="G5" s="134">
        <v>-29979255.43</v>
      </c>
      <c r="H5" s="131">
        <v>-8.8827423496296305</v>
      </c>
      <c r="I5" s="130" t="s">
        <v>2891</v>
      </c>
      <c r="J5" s="134">
        <v>111621186.7</v>
      </c>
      <c r="K5" s="134">
        <v>112000000</v>
      </c>
      <c r="L5" s="134">
        <v>93333333.333333328</v>
      </c>
      <c r="M5" s="134">
        <v>107457279.74000001</v>
      </c>
      <c r="N5" s="134">
        <v>14123946.406666668</v>
      </c>
      <c r="O5" s="131">
        <v>15.132799721428571</v>
      </c>
      <c r="P5" s="130" t="s">
        <v>2892</v>
      </c>
      <c r="Q5" s="134">
        <v>35801525.170000002</v>
      </c>
      <c r="R5" s="134">
        <v>37717989</v>
      </c>
      <c r="S5" s="134">
        <v>31431657.5</v>
      </c>
      <c r="T5" s="134">
        <v>30904575.689999998</v>
      </c>
      <c r="U5" s="134">
        <v>-527081.81000000006</v>
      </c>
      <c r="V5" s="131">
        <v>-1.6769138248595385</v>
      </c>
      <c r="W5" s="130" t="s">
        <v>2891</v>
      </c>
      <c r="X5" s="134">
        <v>25548812.719999999</v>
      </c>
      <c r="Y5" s="134">
        <v>30474059.670000002</v>
      </c>
      <c r="Z5" s="134">
        <v>25395049.725000001</v>
      </c>
      <c r="AA5" s="134">
        <v>22373114.980000004</v>
      </c>
      <c r="AB5" s="134">
        <v>-3021934.7450000001</v>
      </c>
      <c r="AC5" s="131">
        <v>-11.899700050695609</v>
      </c>
      <c r="AD5" s="130" t="s">
        <v>2891</v>
      </c>
      <c r="AE5" s="134">
        <v>28091576</v>
      </c>
      <c r="AF5" s="134">
        <v>29357130.109999999</v>
      </c>
      <c r="AG5" s="134">
        <v>24464275.091666669</v>
      </c>
      <c r="AH5" s="134">
        <v>28926872.739999995</v>
      </c>
      <c r="AI5" s="134">
        <v>4462597.6483333334</v>
      </c>
      <c r="AJ5" s="131">
        <v>18.2412829794145</v>
      </c>
      <c r="AK5" s="130" t="s">
        <v>2892</v>
      </c>
      <c r="AL5" s="134">
        <v>27566215.82</v>
      </c>
      <c r="AM5" s="134">
        <v>30000000</v>
      </c>
      <c r="AN5" s="134">
        <v>25000000</v>
      </c>
      <c r="AO5" s="134">
        <v>21275786.269999992</v>
      </c>
      <c r="AP5" s="134">
        <v>-3724213.73</v>
      </c>
      <c r="AQ5" s="131">
        <v>-14.896854919999999</v>
      </c>
      <c r="AR5" s="130" t="s">
        <v>2891</v>
      </c>
      <c r="AS5" s="134">
        <v>95697814.030000001</v>
      </c>
      <c r="AT5" s="134">
        <v>82263496.670000002</v>
      </c>
      <c r="AU5" s="134">
        <v>68552913.891666666</v>
      </c>
      <c r="AV5" s="134">
        <v>76612512.989999995</v>
      </c>
      <c r="AW5" s="134">
        <v>8059599.0983333327</v>
      </c>
      <c r="AX5" s="131">
        <v>11.756756410194056</v>
      </c>
      <c r="AY5" s="130" t="s">
        <v>2892</v>
      </c>
      <c r="AZ5" s="134">
        <v>39601349.75</v>
      </c>
      <c r="BA5" s="134">
        <v>33865500</v>
      </c>
      <c r="BB5" s="134">
        <v>28221250</v>
      </c>
      <c r="BC5" s="134">
        <v>35011528.990000002</v>
      </c>
      <c r="BD5" s="134">
        <v>6790278.9900000002</v>
      </c>
      <c r="BE5" s="131">
        <v>24.060872533994772</v>
      </c>
      <c r="BF5" s="130" t="s">
        <v>2892</v>
      </c>
      <c r="BG5" s="134">
        <v>37207457.590000004</v>
      </c>
      <c r="BH5" s="134">
        <v>38905204.100000001</v>
      </c>
      <c r="BI5" s="134">
        <v>32421003.416666664</v>
      </c>
      <c r="BJ5" s="134">
        <v>32394081.509999987</v>
      </c>
      <c r="BK5" s="134">
        <v>-26921.906666666666</v>
      </c>
      <c r="BL5" s="131">
        <v>-8.3038474536623746E-2</v>
      </c>
      <c r="BM5" s="130" t="s">
        <v>2891</v>
      </c>
      <c r="BN5" s="134">
        <v>37262584.140000001</v>
      </c>
      <c r="BO5" s="134">
        <v>35000000</v>
      </c>
      <c r="BP5" s="134">
        <v>29166666.666666668</v>
      </c>
      <c r="BQ5" s="134">
        <v>34317022.770000011</v>
      </c>
      <c r="BR5" s="134">
        <v>5150356.1033333335</v>
      </c>
      <c r="BS5" s="131">
        <v>17.658363782857144</v>
      </c>
      <c r="BT5" s="130" t="s">
        <v>2892</v>
      </c>
      <c r="BU5" s="134">
        <v>35479325.060000002</v>
      </c>
      <c r="BV5" s="134">
        <v>30300000</v>
      </c>
      <c r="BW5" s="134">
        <v>25250000</v>
      </c>
      <c r="BX5" s="134">
        <v>33357045.269999996</v>
      </c>
      <c r="BY5" s="134">
        <v>8107045.2699999996</v>
      </c>
      <c r="BZ5" s="131">
        <v>32.107109980198018</v>
      </c>
      <c r="CA5" s="130" t="s">
        <v>2892</v>
      </c>
      <c r="CB5" s="134">
        <v>65927906.380000003</v>
      </c>
      <c r="CC5" s="134">
        <v>71928204.5</v>
      </c>
      <c r="CD5" s="134">
        <v>59940170.416666664</v>
      </c>
      <c r="CE5" s="134">
        <v>63028478.780000009</v>
      </c>
      <c r="CF5" s="134">
        <v>3088308.3633333333</v>
      </c>
      <c r="CG5" s="131">
        <v>5.1523182898302435</v>
      </c>
      <c r="CH5" s="130" t="s">
        <v>2892</v>
      </c>
      <c r="CI5" s="134">
        <v>20370326.670000002</v>
      </c>
      <c r="CJ5" s="134">
        <v>16732900</v>
      </c>
      <c r="CK5" s="134">
        <v>13944083.333333334</v>
      </c>
      <c r="CL5" s="134">
        <v>16283037.850000007</v>
      </c>
      <c r="CM5" s="134">
        <v>2338954.5166666666</v>
      </c>
      <c r="CN5" s="131">
        <v>16.773813385605603</v>
      </c>
      <c r="CO5" s="130" t="s">
        <v>2892</v>
      </c>
      <c r="CP5" s="134">
        <v>46804995.729999997</v>
      </c>
      <c r="CQ5" s="134">
        <v>46263773.25</v>
      </c>
      <c r="CR5" s="134">
        <v>38553144.375</v>
      </c>
      <c r="CS5" s="134">
        <v>40214935.729999982</v>
      </c>
      <c r="CT5" s="134">
        <v>1661791.355</v>
      </c>
      <c r="CU5" s="131">
        <v>4.3103912325179836</v>
      </c>
      <c r="CV5" s="130" t="s">
        <v>2892</v>
      </c>
      <c r="CW5" s="134">
        <v>15905053.539999999</v>
      </c>
      <c r="CX5" s="134">
        <v>17795480</v>
      </c>
      <c r="CY5" s="134">
        <v>14829566.666666668</v>
      </c>
      <c r="CZ5" s="134">
        <v>17395518.929999992</v>
      </c>
      <c r="DA5" s="134">
        <v>2565952.2633333332</v>
      </c>
      <c r="DB5" s="131">
        <v>17.302948366663895</v>
      </c>
      <c r="DC5" s="130" t="s">
        <v>2892</v>
      </c>
      <c r="DD5" s="134">
        <v>20820366.219999999</v>
      </c>
      <c r="DE5" s="134">
        <v>17300000</v>
      </c>
      <c r="DF5" s="134">
        <v>14416666.666666668</v>
      </c>
      <c r="DG5" s="134">
        <v>15565129.709999997</v>
      </c>
      <c r="DH5" s="134">
        <v>1148463.0433333332</v>
      </c>
      <c r="DI5" s="131">
        <v>7.9662176416184973</v>
      </c>
      <c r="DJ5" s="130" t="s">
        <v>2892</v>
      </c>
      <c r="DK5" s="15">
        <f>C5+J5+Q5+X5+AE5+AL5+AS5+AZ5+BG5+BN5+BU5+CB5+CI5+CP5+CW5+DD5</f>
        <v>1029457980.1700001</v>
      </c>
      <c r="DL5" s="15">
        <f t="shared" ref="DL5:DM7" si="0">D5+K5+R5+Y5+AF5+AM5+AT5+BA5+BH5+BO5+BV5+CC5+CJ5+CQ5+CX5+DE5</f>
        <v>1034903737.3</v>
      </c>
      <c r="DM5" s="15">
        <f t="shared" si="0"/>
        <v>862419781.08333313</v>
      </c>
      <c r="DN5" s="15">
        <f>F5+M5+T5+AA5+AH5+AO5+AV5+BC5+BJ5+BQ5+BX5+CE5+CL5+CS5+CZ5+DG5</f>
        <v>882637666.5200001</v>
      </c>
      <c r="DO5" s="15">
        <f>DN5-DM5</f>
        <v>20217885.436666965</v>
      </c>
      <c r="DP5" s="15">
        <f>DO5/DM5*100</f>
        <v>2.3443206985895153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134">
        <v>1692139</v>
      </c>
      <c r="D6" s="134">
        <v>1600000</v>
      </c>
      <c r="E6" s="134">
        <v>1333333.3333333335</v>
      </c>
      <c r="F6" s="134">
        <v>1662421.4</v>
      </c>
      <c r="G6" s="134">
        <v>329088.06666666671</v>
      </c>
      <c r="H6" s="131">
        <v>24.681605000000001</v>
      </c>
      <c r="I6" s="130" t="s">
        <v>2892</v>
      </c>
      <c r="J6" s="134">
        <v>168000</v>
      </c>
      <c r="K6" s="134">
        <v>170000</v>
      </c>
      <c r="L6" s="134">
        <v>141666.66666666669</v>
      </c>
      <c r="M6" s="134">
        <v>220600</v>
      </c>
      <c r="N6" s="134">
        <v>78933.333333333343</v>
      </c>
      <c r="O6" s="131">
        <v>55.717647058823523</v>
      </c>
      <c r="P6" s="130" t="s">
        <v>2892</v>
      </c>
      <c r="Q6" s="134">
        <v>347850</v>
      </c>
      <c r="R6" s="134">
        <v>332800</v>
      </c>
      <c r="S6" s="134">
        <v>277333.33333333331</v>
      </c>
      <c r="T6" s="134">
        <v>257400</v>
      </c>
      <c r="U6" s="134">
        <v>-19933.333333333336</v>
      </c>
      <c r="V6" s="131">
        <v>-7.1875</v>
      </c>
      <c r="W6" s="130" t="s">
        <v>2891</v>
      </c>
      <c r="X6" s="134">
        <v>128150</v>
      </c>
      <c r="Y6" s="134">
        <v>100000</v>
      </c>
      <c r="Z6" s="134">
        <v>83333.333333333343</v>
      </c>
      <c r="AA6" s="134">
        <v>103550</v>
      </c>
      <c r="AB6" s="134">
        <v>20216.666666666668</v>
      </c>
      <c r="AC6" s="131">
        <v>24.26</v>
      </c>
      <c r="AD6" s="130" t="s">
        <v>2892</v>
      </c>
      <c r="AE6" s="134">
        <v>69150</v>
      </c>
      <c r="AF6" s="134">
        <v>69150</v>
      </c>
      <c r="AG6" s="134">
        <v>57625</v>
      </c>
      <c r="AH6" s="134">
        <v>90250</v>
      </c>
      <c r="AI6" s="134">
        <v>32625</v>
      </c>
      <c r="AJ6" s="131">
        <v>56.616052060737523</v>
      </c>
      <c r="AK6" s="130" t="s">
        <v>2892</v>
      </c>
      <c r="AL6" s="134">
        <v>102800</v>
      </c>
      <c r="AM6" s="134">
        <v>120000</v>
      </c>
      <c r="AN6" s="134">
        <v>100000</v>
      </c>
      <c r="AO6" s="134">
        <v>96300</v>
      </c>
      <c r="AP6" s="134">
        <v>-3700</v>
      </c>
      <c r="AQ6" s="131">
        <v>-3.7</v>
      </c>
      <c r="AR6" s="130" t="s">
        <v>2891</v>
      </c>
      <c r="AS6" s="134">
        <v>244900</v>
      </c>
      <c r="AT6" s="134">
        <v>252247</v>
      </c>
      <c r="AU6" s="134">
        <v>210205.83333333334</v>
      </c>
      <c r="AV6" s="134">
        <v>293400</v>
      </c>
      <c r="AW6" s="134">
        <v>83194.166666666672</v>
      </c>
      <c r="AX6" s="131">
        <v>39.577477631052105</v>
      </c>
      <c r="AY6" s="130" t="s">
        <v>2892</v>
      </c>
      <c r="AZ6" s="134">
        <v>164000</v>
      </c>
      <c r="BA6" s="134">
        <v>140000</v>
      </c>
      <c r="BB6" s="134">
        <v>116666.66666666667</v>
      </c>
      <c r="BC6" s="134">
        <v>127550</v>
      </c>
      <c r="BD6" s="134">
        <v>10883.333333333334</v>
      </c>
      <c r="BE6" s="131">
        <v>9.3285714285714292</v>
      </c>
      <c r="BF6" s="130" t="s">
        <v>2892</v>
      </c>
      <c r="BG6" s="134">
        <v>133950</v>
      </c>
      <c r="BH6" s="134">
        <v>146000</v>
      </c>
      <c r="BI6" s="134">
        <v>121666.66666666667</v>
      </c>
      <c r="BJ6" s="134">
        <v>101350</v>
      </c>
      <c r="BK6" s="134">
        <v>-20316.666666666668</v>
      </c>
      <c r="BL6" s="131">
        <v>-16.698630136986303</v>
      </c>
      <c r="BM6" s="130" t="s">
        <v>2891</v>
      </c>
      <c r="BN6" s="134">
        <v>157300</v>
      </c>
      <c r="BO6" s="134">
        <v>150000</v>
      </c>
      <c r="BP6" s="134">
        <v>125000</v>
      </c>
      <c r="BQ6" s="134">
        <v>138450</v>
      </c>
      <c r="BR6" s="134">
        <v>13450</v>
      </c>
      <c r="BS6" s="131">
        <v>10.76</v>
      </c>
      <c r="BT6" s="130" t="s">
        <v>2892</v>
      </c>
      <c r="BU6" s="134">
        <v>132000</v>
      </c>
      <c r="BV6" s="134">
        <v>80000</v>
      </c>
      <c r="BW6" s="134">
        <v>66666.666666666672</v>
      </c>
      <c r="BX6" s="134">
        <v>89900</v>
      </c>
      <c r="BY6" s="134">
        <v>23233.333333333332</v>
      </c>
      <c r="BZ6" s="131">
        <v>34.85</v>
      </c>
      <c r="CA6" s="130" t="s">
        <v>2892</v>
      </c>
      <c r="CB6" s="134">
        <v>713730</v>
      </c>
      <c r="CC6" s="134">
        <v>533000</v>
      </c>
      <c r="CD6" s="134">
        <v>444166.66666666669</v>
      </c>
      <c r="CE6" s="134">
        <v>437220</v>
      </c>
      <c r="CF6" s="134">
        <v>-6946.666666666667</v>
      </c>
      <c r="CG6" s="131">
        <v>-1.5639774859287054</v>
      </c>
      <c r="CH6" s="130" t="s">
        <v>2891</v>
      </c>
      <c r="CI6" s="134">
        <v>28100</v>
      </c>
      <c r="CJ6" s="134">
        <v>15300</v>
      </c>
      <c r="CK6" s="134">
        <v>12750</v>
      </c>
      <c r="CL6" s="134">
        <v>17150</v>
      </c>
      <c r="CM6" s="134">
        <v>4400</v>
      </c>
      <c r="CN6" s="131">
        <v>34.509803921568626</v>
      </c>
      <c r="CO6" s="130" t="s">
        <v>2892</v>
      </c>
      <c r="CP6" s="134">
        <v>338450</v>
      </c>
      <c r="CQ6" s="134">
        <v>300000</v>
      </c>
      <c r="CR6" s="134">
        <v>250000</v>
      </c>
      <c r="CS6" s="134">
        <v>276250</v>
      </c>
      <c r="CT6" s="134">
        <v>26250</v>
      </c>
      <c r="CU6" s="131">
        <v>10.5</v>
      </c>
      <c r="CV6" s="130" t="s">
        <v>2892</v>
      </c>
      <c r="CW6" s="134">
        <v>105640</v>
      </c>
      <c r="CX6" s="134">
        <v>50000</v>
      </c>
      <c r="CY6" s="134">
        <v>41666.666666666664</v>
      </c>
      <c r="CZ6" s="134">
        <v>60250</v>
      </c>
      <c r="DA6" s="134">
        <v>18583.333333333332</v>
      </c>
      <c r="DB6" s="131">
        <v>44.6</v>
      </c>
      <c r="DC6" s="130" t="s">
        <v>2892</v>
      </c>
      <c r="DD6" s="134">
        <v>50600</v>
      </c>
      <c r="DE6" s="134">
        <v>20000</v>
      </c>
      <c r="DF6" s="134">
        <v>16666.666666666668</v>
      </c>
      <c r="DG6" s="134">
        <v>24000</v>
      </c>
      <c r="DH6" s="134">
        <v>7333.3333333333339</v>
      </c>
      <c r="DI6" s="131">
        <v>44</v>
      </c>
      <c r="DJ6" s="130" t="s">
        <v>2892</v>
      </c>
      <c r="DK6" s="15">
        <f t="shared" ref="DK6:DK13" si="1">C6+J6+Q6+X6+AE6+AL6+AS6+AZ6+BG6+BN6+BU6+CB6+CI6+CP6+CW6+DD6</f>
        <v>4576759</v>
      </c>
      <c r="DL6" s="15">
        <f t="shared" si="0"/>
        <v>4078497</v>
      </c>
      <c r="DM6" s="15">
        <f t="shared" si="0"/>
        <v>3398747.4999999991</v>
      </c>
      <c r="DN6" s="15">
        <f t="shared" ref="DN6:DN16" si="2">F6+M6+T6+AA6+AH6+AO6+AV6+BC6+BJ6+BQ6+BX6+CE6+CL6+CS6+CZ6+DG6</f>
        <v>3996041.4</v>
      </c>
      <c r="DO6" s="15">
        <f>DN6-DM6</f>
        <v>597293.90000000084</v>
      </c>
      <c r="DP6" s="15">
        <f t="shared" ref="DP6:DP13" si="3">DO6/DM6*100</f>
        <v>17.573941577007442</v>
      </c>
      <c r="DQ6" s="15" t="str">
        <f t="shared" ref="DQ6:DQ16" si="4">IF((DP6&gt;0),"OK","Not OK")</f>
        <v>OK</v>
      </c>
    </row>
    <row r="7" spans="1:197" s="25" customFormat="1" ht="14.25" customHeight="1">
      <c r="A7" s="39" t="s">
        <v>2794</v>
      </c>
      <c r="B7" s="39" t="s">
        <v>2795</v>
      </c>
      <c r="C7" s="134">
        <v>8089049.75</v>
      </c>
      <c r="D7" s="134">
        <v>5000000</v>
      </c>
      <c r="E7" s="134">
        <v>4166666.6666666665</v>
      </c>
      <c r="F7" s="134">
        <v>4965967.1900000004</v>
      </c>
      <c r="G7" s="134">
        <v>799300.52333333332</v>
      </c>
      <c r="H7" s="131">
        <v>19.183212560000001</v>
      </c>
      <c r="I7" s="130" t="s">
        <v>2892</v>
      </c>
      <c r="J7" s="134">
        <v>933927.59</v>
      </c>
      <c r="K7" s="134">
        <v>1000000</v>
      </c>
      <c r="L7" s="134">
        <v>833333.33333333337</v>
      </c>
      <c r="M7" s="134">
        <v>1663298.33</v>
      </c>
      <c r="N7" s="134">
        <v>829964.9966666667</v>
      </c>
      <c r="O7" s="131">
        <v>99.595799599999992</v>
      </c>
      <c r="P7" s="130" t="s">
        <v>2892</v>
      </c>
      <c r="Q7" s="134">
        <v>411788</v>
      </c>
      <c r="R7" s="134">
        <v>370230</v>
      </c>
      <c r="S7" s="134">
        <v>308525</v>
      </c>
      <c r="T7" s="134">
        <v>223957</v>
      </c>
      <c r="U7" s="134">
        <v>-84568</v>
      </c>
      <c r="V7" s="131">
        <v>-27.410420549388217</v>
      </c>
      <c r="W7" s="130" t="s">
        <v>2891</v>
      </c>
      <c r="X7" s="134">
        <v>97976</v>
      </c>
      <c r="Y7" s="134">
        <v>10000</v>
      </c>
      <c r="Z7" s="134">
        <v>8333.3333333333339</v>
      </c>
      <c r="AA7" s="134">
        <v>24445</v>
      </c>
      <c r="AB7" s="134">
        <v>16111.666666666666</v>
      </c>
      <c r="AC7" s="131">
        <v>193.33999999999997</v>
      </c>
      <c r="AD7" s="130" t="s">
        <v>2892</v>
      </c>
      <c r="AE7" s="134">
        <v>165010</v>
      </c>
      <c r="AF7" s="134">
        <v>109245.5</v>
      </c>
      <c r="AG7" s="134">
        <v>91037.916666666672</v>
      </c>
      <c r="AH7" s="134">
        <v>35003.5</v>
      </c>
      <c r="AI7" s="134">
        <v>-56034.416666666672</v>
      </c>
      <c r="AJ7" s="131">
        <v>-61.550635952968314</v>
      </c>
      <c r="AK7" s="130" t="s">
        <v>2891</v>
      </c>
      <c r="AL7" s="134">
        <v>23774</v>
      </c>
      <c r="AM7" s="134">
        <v>30000</v>
      </c>
      <c r="AN7" s="134">
        <v>25000</v>
      </c>
      <c r="AO7" s="134">
        <v>46420</v>
      </c>
      <c r="AP7" s="134">
        <v>21420</v>
      </c>
      <c r="AQ7" s="131">
        <v>85.68</v>
      </c>
      <c r="AR7" s="130" t="s">
        <v>2892</v>
      </c>
      <c r="AS7" s="134">
        <v>317314</v>
      </c>
      <c r="AT7" s="134">
        <v>326836</v>
      </c>
      <c r="AU7" s="134">
        <v>272363.33333333337</v>
      </c>
      <c r="AV7" s="134">
        <v>253585.5</v>
      </c>
      <c r="AW7" s="134">
        <v>-18777.833333333332</v>
      </c>
      <c r="AX7" s="131">
        <v>-6.8944057570157513</v>
      </c>
      <c r="AY7" s="130" t="s">
        <v>2891</v>
      </c>
      <c r="AZ7" s="134">
        <v>124961.75</v>
      </c>
      <c r="BA7" s="134">
        <v>120000</v>
      </c>
      <c r="BB7" s="134">
        <v>100000</v>
      </c>
      <c r="BC7" s="134">
        <v>56167</v>
      </c>
      <c r="BD7" s="134">
        <v>-43833</v>
      </c>
      <c r="BE7" s="131">
        <v>-43.832999999999998</v>
      </c>
      <c r="BF7" s="130" t="s">
        <v>2891</v>
      </c>
      <c r="BG7" s="134">
        <v>61020</v>
      </c>
      <c r="BH7" s="134">
        <v>125310</v>
      </c>
      <c r="BI7" s="134">
        <v>104425</v>
      </c>
      <c r="BJ7" s="134">
        <v>93668.25</v>
      </c>
      <c r="BK7" s="134">
        <v>-10756.75</v>
      </c>
      <c r="BL7" s="131">
        <v>-10.300933684462532</v>
      </c>
      <c r="BM7" s="130" t="s">
        <v>2891</v>
      </c>
      <c r="BN7" s="134">
        <v>346756</v>
      </c>
      <c r="BO7" s="134">
        <v>200000</v>
      </c>
      <c r="BP7" s="134">
        <v>166666.66666666669</v>
      </c>
      <c r="BQ7" s="134">
        <v>165036</v>
      </c>
      <c r="BR7" s="134">
        <v>-1630.6666666666667</v>
      </c>
      <c r="BS7" s="131">
        <v>-0.97840000000000005</v>
      </c>
      <c r="BT7" s="130" t="s">
        <v>2891</v>
      </c>
      <c r="BU7" s="134">
        <v>110793.35</v>
      </c>
      <c r="BV7" s="134">
        <v>120000</v>
      </c>
      <c r="BW7" s="134">
        <v>100000</v>
      </c>
      <c r="BX7" s="134">
        <v>145645.51</v>
      </c>
      <c r="BY7" s="134">
        <v>45645.51</v>
      </c>
      <c r="BZ7" s="131">
        <v>45.645510000000002</v>
      </c>
      <c r="CA7" s="130" t="s">
        <v>2892</v>
      </c>
      <c r="CB7" s="134">
        <v>212596.5</v>
      </c>
      <c r="CC7" s="134">
        <v>130000</v>
      </c>
      <c r="CD7" s="134">
        <v>108333.33333333334</v>
      </c>
      <c r="CE7" s="134">
        <v>76669</v>
      </c>
      <c r="CF7" s="134">
        <v>-31664.333333333336</v>
      </c>
      <c r="CG7" s="131">
        <v>-29.228615384615384</v>
      </c>
      <c r="CH7" s="130" t="s">
        <v>2891</v>
      </c>
      <c r="CI7" s="134">
        <v>10248</v>
      </c>
      <c r="CJ7" s="134">
        <v>5000</v>
      </c>
      <c r="CK7" s="134">
        <v>4166.6666666666661</v>
      </c>
      <c r="CL7" s="134">
        <v>0</v>
      </c>
      <c r="CM7" s="134">
        <v>-4166.6666666666661</v>
      </c>
      <c r="CN7" s="131">
        <v>-100</v>
      </c>
      <c r="CO7" s="130" t="s">
        <v>2891</v>
      </c>
      <c r="CP7" s="134">
        <v>0</v>
      </c>
      <c r="CQ7" s="134">
        <v>940</v>
      </c>
      <c r="CR7" s="134">
        <v>783.33333333333326</v>
      </c>
      <c r="CS7" s="134">
        <v>940</v>
      </c>
      <c r="CT7" s="134">
        <v>156.66666666666666</v>
      </c>
      <c r="CU7" s="131">
        <v>20</v>
      </c>
      <c r="CV7" s="130" t="s">
        <v>2892</v>
      </c>
      <c r="CW7" s="134">
        <v>308641</v>
      </c>
      <c r="CX7" s="134">
        <v>110001</v>
      </c>
      <c r="CY7" s="134">
        <v>91667.5</v>
      </c>
      <c r="CZ7" s="134">
        <v>0</v>
      </c>
      <c r="DA7" s="134">
        <v>-91667.5</v>
      </c>
      <c r="DB7" s="131">
        <v>-100</v>
      </c>
      <c r="DC7" s="130" t="s">
        <v>2891</v>
      </c>
      <c r="DD7" s="134">
        <v>12967</v>
      </c>
      <c r="DE7" s="134">
        <v>40000</v>
      </c>
      <c r="DF7" s="134">
        <v>33333.333333333336</v>
      </c>
      <c r="DG7" s="134">
        <v>28294.1</v>
      </c>
      <c r="DH7" s="134">
        <v>-5039.2333333333336</v>
      </c>
      <c r="DI7" s="131">
        <v>-15.117699999999999</v>
      </c>
      <c r="DJ7" s="130" t="s">
        <v>2891</v>
      </c>
      <c r="DK7" s="15">
        <f t="shared" si="1"/>
        <v>11226822.939999999</v>
      </c>
      <c r="DL7" s="15">
        <f t="shared" si="0"/>
        <v>7697562.5</v>
      </c>
      <c r="DM7" s="15">
        <f t="shared" si="0"/>
        <v>6414635.416666666</v>
      </c>
      <c r="DN7" s="15">
        <f t="shared" si="2"/>
        <v>7779096.3799999999</v>
      </c>
      <c r="DO7" s="15">
        <f t="shared" ref="DO7:DO13" si="5">DN7-DM7</f>
        <v>1364460.9633333338</v>
      </c>
      <c r="DP7" s="15">
        <f t="shared" si="3"/>
        <v>21.271060234976989</v>
      </c>
      <c r="DQ7" s="15" t="str">
        <f t="shared" si="4"/>
        <v>OK</v>
      </c>
    </row>
    <row r="8" spans="1:197" s="25" customFormat="1" ht="14.25" customHeight="1">
      <c r="A8" s="39" t="s">
        <v>2797</v>
      </c>
      <c r="B8" s="39" t="s">
        <v>2798</v>
      </c>
      <c r="C8" s="134">
        <v>204157565.69999999</v>
      </c>
      <c r="D8" s="134">
        <v>189000000</v>
      </c>
      <c r="E8" s="134">
        <v>157500000</v>
      </c>
      <c r="F8" s="134">
        <v>139457504.28</v>
      </c>
      <c r="G8" s="134">
        <v>-18042495.719999999</v>
      </c>
      <c r="H8" s="131">
        <v>-11.455552838095238</v>
      </c>
      <c r="I8" s="130" t="s">
        <v>2891</v>
      </c>
      <c r="J8" s="134">
        <v>33988209.960000001</v>
      </c>
      <c r="K8" s="134">
        <v>35000000</v>
      </c>
      <c r="L8" s="134">
        <v>29166666.666666668</v>
      </c>
      <c r="M8" s="134">
        <v>28191308.059999999</v>
      </c>
      <c r="N8" s="134">
        <v>-975358.60666666669</v>
      </c>
      <c r="O8" s="131">
        <v>-3.3440866514285714</v>
      </c>
      <c r="P8" s="130" t="s">
        <v>2891</v>
      </c>
      <c r="Q8" s="134">
        <v>6578627.1500000004</v>
      </c>
      <c r="R8" s="134">
        <v>6791950</v>
      </c>
      <c r="S8" s="134">
        <v>5659958.333333333</v>
      </c>
      <c r="T8" s="134">
        <v>5806254.4800000004</v>
      </c>
      <c r="U8" s="134">
        <v>146296.14666666667</v>
      </c>
      <c r="V8" s="131">
        <v>2.584756601565088</v>
      </c>
      <c r="W8" s="130" t="s">
        <v>2892</v>
      </c>
      <c r="X8" s="134">
        <v>4881070.1500000004</v>
      </c>
      <c r="Y8" s="134">
        <v>5800000</v>
      </c>
      <c r="Z8" s="134">
        <v>4833333.333333333</v>
      </c>
      <c r="AA8" s="134">
        <v>3989187.52</v>
      </c>
      <c r="AB8" s="134">
        <v>-844145.81333333324</v>
      </c>
      <c r="AC8" s="131">
        <v>-17.465085793103448</v>
      </c>
      <c r="AD8" s="130" t="s">
        <v>2891</v>
      </c>
      <c r="AE8" s="134">
        <v>5608103.5</v>
      </c>
      <c r="AF8" s="134">
        <v>5535563.1600000001</v>
      </c>
      <c r="AG8" s="134">
        <v>4612969.3</v>
      </c>
      <c r="AH8" s="134">
        <v>4248127.66</v>
      </c>
      <c r="AI8" s="134">
        <v>-364841.64</v>
      </c>
      <c r="AJ8" s="131">
        <v>-7.9090411462309103</v>
      </c>
      <c r="AK8" s="130" t="s">
        <v>2891</v>
      </c>
      <c r="AL8" s="134">
        <v>4202809.6399999997</v>
      </c>
      <c r="AM8" s="134">
        <v>4500000</v>
      </c>
      <c r="AN8" s="134">
        <v>3750000</v>
      </c>
      <c r="AO8" s="134">
        <v>2866829.74</v>
      </c>
      <c r="AP8" s="134">
        <v>-883170.26</v>
      </c>
      <c r="AQ8" s="131">
        <v>-23.551206933333333</v>
      </c>
      <c r="AR8" s="130" t="s">
        <v>2891</v>
      </c>
      <c r="AS8" s="134">
        <v>8055921.9000000004</v>
      </c>
      <c r="AT8" s="134">
        <v>8297599.5499999998</v>
      </c>
      <c r="AU8" s="134">
        <v>6914666.291666666</v>
      </c>
      <c r="AV8" s="134">
        <v>6498711.3499999996</v>
      </c>
      <c r="AW8" s="134">
        <v>-415954.94166666665</v>
      </c>
      <c r="AX8" s="131">
        <v>-6.0155461467166136</v>
      </c>
      <c r="AY8" s="130" t="s">
        <v>2891</v>
      </c>
      <c r="AZ8" s="134">
        <v>7659769.7699999996</v>
      </c>
      <c r="BA8" s="134">
        <v>7350000</v>
      </c>
      <c r="BB8" s="134">
        <v>6125000</v>
      </c>
      <c r="BC8" s="134">
        <v>5407656.9799999995</v>
      </c>
      <c r="BD8" s="134">
        <v>-717343.02</v>
      </c>
      <c r="BE8" s="131">
        <v>-11.711722775510204</v>
      </c>
      <c r="BF8" s="130" t="s">
        <v>2891</v>
      </c>
      <c r="BG8" s="134">
        <v>5851796.9900000002</v>
      </c>
      <c r="BH8" s="134">
        <v>7129030</v>
      </c>
      <c r="BI8" s="134">
        <v>5940858.333333333</v>
      </c>
      <c r="BJ8" s="134">
        <v>5180434.42</v>
      </c>
      <c r="BK8" s="134">
        <v>-760423.91333333333</v>
      </c>
      <c r="BL8" s="131">
        <v>-12.799899790013507</v>
      </c>
      <c r="BM8" s="130" t="s">
        <v>2891</v>
      </c>
      <c r="BN8" s="134">
        <v>6682333.2699999996</v>
      </c>
      <c r="BO8" s="134">
        <v>6200000</v>
      </c>
      <c r="BP8" s="134">
        <v>5166666.666666667</v>
      </c>
      <c r="BQ8" s="134">
        <v>4718027.22</v>
      </c>
      <c r="BR8" s="134">
        <v>-448639.44666666666</v>
      </c>
      <c r="BS8" s="131">
        <v>-8.6833441290322586</v>
      </c>
      <c r="BT8" s="130" t="s">
        <v>2891</v>
      </c>
      <c r="BU8" s="134">
        <v>4371061.43</v>
      </c>
      <c r="BV8" s="134">
        <v>4300000</v>
      </c>
      <c r="BW8" s="134">
        <v>3583333.3333333335</v>
      </c>
      <c r="BX8" s="134">
        <v>3472414.91</v>
      </c>
      <c r="BY8" s="134">
        <v>-110918.42333333332</v>
      </c>
      <c r="BZ8" s="131">
        <v>-3.0953978604651167</v>
      </c>
      <c r="CA8" s="130" t="s">
        <v>2891</v>
      </c>
      <c r="CB8" s="134">
        <v>5053173.21</v>
      </c>
      <c r="CC8" s="134">
        <v>5253173.21</v>
      </c>
      <c r="CD8" s="134">
        <v>4377644.3416666668</v>
      </c>
      <c r="CE8" s="134">
        <v>4314407.8299999991</v>
      </c>
      <c r="CF8" s="134">
        <v>-63236.511666666673</v>
      </c>
      <c r="CG8" s="131">
        <v>-1.444532875016318</v>
      </c>
      <c r="CH8" s="130" t="s">
        <v>2891</v>
      </c>
      <c r="CI8" s="134">
        <v>1725674.73</v>
      </c>
      <c r="CJ8" s="134">
        <v>1800000</v>
      </c>
      <c r="CK8" s="134">
        <v>1500000</v>
      </c>
      <c r="CL8" s="134">
        <v>1294278.0799999998</v>
      </c>
      <c r="CM8" s="134">
        <v>-205721.92</v>
      </c>
      <c r="CN8" s="131">
        <v>-13.714794666666666</v>
      </c>
      <c r="CO8" s="130" t="s">
        <v>2891</v>
      </c>
      <c r="CP8" s="134">
        <v>8178597.5800000001</v>
      </c>
      <c r="CQ8" s="134">
        <v>7668692.8600000003</v>
      </c>
      <c r="CR8" s="134">
        <v>6390577.3833333338</v>
      </c>
      <c r="CS8" s="134">
        <v>6250291.8000000007</v>
      </c>
      <c r="CT8" s="134">
        <v>-140285.58333333334</v>
      </c>
      <c r="CU8" s="131">
        <v>-2.195194188543887</v>
      </c>
      <c r="CV8" s="130" t="s">
        <v>2891</v>
      </c>
      <c r="CW8" s="134">
        <v>4229704.74</v>
      </c>
      <c r="CX8" s="134">
        <v>4090000</v>
      </c>
      <c r="CY8" s="134">
        <v>3408333.3333333335</v>
      </c>
      <c r="CZ8" s="134">
        <v>3532760.11</v>
      </c>
      <c r="DA8" s="134">
        <v>124426.77666666667</v>
      </c>
      <c r="DB8" s="131">
        <v>3.65066337408313</v>
      </c>
      <c r="DC8" s="130" t="s">
        <v>2892</v>
      </c>
      <c r="DD8" s="134">
        <v>5333694.42</v>
      </c>
      <c r="DE8" s="134">
        <v>5300000</v>
      </c>
      <c r="DF8" s="134">
        <v>4416666.666666666</v>
      </c>
      <c r="DG8" s="134">
        <v>3974823.62</v>
      </c>
      <c r="DH8" s="134">
        <v>-441843.04666666663</v>
      </c>
      <c r="DI8" s="131">
        <v>-10.003993509433963</v>
      </c>
      <c r="DJ8" s="130" t="s">
        <v>2891</v>
      </c>
      <c r="DK8" s="15">
        <f t="shared" si="1"/>
        <v>316558114.13999999</v>
      </c>
      <c r="DL8" s="15">
        <f t="shared" ref="DL8:DM13" si="6">D9+K8+R8+Y8+AF8+AM8+AT8+BA8+BH8+BO8+BV8+CC8+CJ8+CQ8+CX8+DE8</f>
        <v>282966008.78000003</v>
      </c>
      <c r="DM8" s="15">
        <f t="shared" si="6"/>
        <v>235805007.31666669</v>
      </c>
      <c r="DN8" s="15">
        <f t="shared" si="2"/>
        <v>229203018.06000003</v>
      </c>
      <c r="DO8" s="15">
        <f t="shared" si="5"/>
        <v>-6601989.2566666603</v>
      </c>
      <c r="DP8" s="15">
        <f t="shared" si="3"/>
        <v>-2.7997663543254334</v>
      </c>
      <c r="DQ8" s="15" t="str">
        <f t="shared" si="4"/>
        <v>Not OK</v>
      </c>
    </row>
    <row r="9" spans="1:197" s="25" customFormat="1" ht="14.25" customHeight="1">
      <c r="A9" s="39" t="s">
        <v>2799</v>
      </c>
      <c r="B9" s="39" t="s">
        <v>2800</v>
      </c>
      <c r="C9" s="134">
        <v>136961829.31999999</v>
      </c>
      <c r="D9" s="134">
        <v>167950000</v>
      </c>
      <c r="E9" s="134">
        <v>139958333.33333334</v>
      </c>
      <c r="F9" s="134">
        <v>123466159.33000006</v>
      </c>
      <c r="G9" s="134">
        <v>-16492174.003333334</v>
      </c>
      <c r="H9" s="131">
        <v>-11.783631321226554</v>
      </c>
      <c r="I9" s="130" t="s">
        <v>2891</v>
      </c>
      <c r="J9" s="134">
        <v>42793583.950000003</v>
      </c>
      <c r="K9" s="134">
        <v>42000000</v>
      </c>
      <c r="L9" s="134">
        <v>35000000</v>
      </c>
      <c r="M9" s="134">
        <v>47244778.259999998</v>
      </c>
      <c r="N9" s="134">
        <v>12244778.26</v>
      </c>
      <c r="O9" s="131">
        <v>34.985080742857143</v>
      </c>
      <c r="P9" s="130" t="s">
        <v>2892</v>
      </c>
      <c r="Q9" s="134">
        <v>5043600.93</v>
      </c>
      <c r="R9" s="134">
        <v>4999030</v>
      </c>
      <c r="S9" s="134">
        <v>4165858.3333333335</v>
      </c>
      <c r="T9" s="134">
        <v>3302678.6</v>
      </c>
      <c r="U9" s="134">
        <v>-863179.73333333328</v>
      </c>
      <c r="V9" s="131">
        <v>-20.720333344668866</v>
      </c>
      <c r="W9" s="130" t="s">
        <v>2891</v>
      </c>
      <c r="X9" s="134">
        <v>2128603.66</v>
      </c>
      <c r="Y9" s="134">
        <v>4400000</v>
      </c>
      <c r="Z9" s="134">
        <v>3666666.6666666665</v>
      </c>
      <c r="AA9" s="134">
        <v>32626.109999999986</v>
      </c>
      <c r="AB9" s="134">
        <v>-3634040.5566666666</v>
      </c>
      <c r="AC9" s="131">
        <v>-99.110196999999999</v>
      </c>
      <c r="AD9" s="130" t="s">
        <v>2891</v>
      </c>
      <c r="AE9" s="134">
        <v>2068717.37</v>
      </c>
      <c r="AF9" s="134">
        <v>2158717.37</v>
      </c>
      <c r="AG9" s="134">
        <v>1798931.1416666668</v>
      </c>
      <c r="AH9" s="134">
        <v>2451487.09</v>
      </c>
      <c r="AI9" s="134">
        <v>652555.94833333336</v>
      </c>
      <c r="AJ9" s="131">
        <v>36.274648496481966</v>
      </c>
      <c r="AK9" s="130" t="s">
        <v>2892</v>
      </c>
      <c r="AL9" s="134">
        <v>945302.53</v>
      </c>
      <c r="AM9" s="134">
        <v>1000000</v>
      </c>
      <c r="AN9" s="134">
        <v>833333.33333333337</v>
      </c>
      <c r="AO9" s="134">
        <v>773370.56999999983</v>
      </c>
      <c r="AP9" s="134">
        <v>-59962.763333333329</v>
      </c>
      <c r="AQ9" s="131">
        <v>-7.1955315999999998</v>
      </c>
      <c r="AR9" s="130" t="s">
        <v>2891</v>
      </c>
      <c r="AS9" s="134">
        <v>4376683.93</v>
      </c>
      <c r="AT9" s="134">
        <v>4376683.93</v>
      </c>
      <c r="AU9" s="134">
        <v>3647236.6083333334</v>
      </c>
      <c r="AV9" s="134">
        <v>3317850.74</v>
      </c>
      <c r="AW9" s="134">
        <v>-329385.86833333335</v>
      </c>
      <c r="AX9" s="131">
        <v>-9.0311077592482203</v>
      </c>
      <c r="AY9" s="130" t="s">
        <v>2891</v>
      </c>
      <c r="AZ9" s="134">
        <v>2262932.69</v>
      </c>
      <c r="BA9" s="134">
        <v>2580000</v>
      </c>
      <c r="BB9" s="134">
        <v>2150000</v>
      </c>
      <c r="BC9" s="134">
        <v>2058398.3900000001</v>
      </c>
      <c r="BD9" s="134">
        <v>-91601.61</v>
      </c>
      <c r="BE9" s="131">
        <v>-4.2605399999999998</v>
      </c>
      <c r="BF9" s="130" t="s">
        <v>2891</v>
      </c>
      <c r="BG9" s="134">
        <v>1589905.94</v>
      </c>
      <c r="BH9" s="134">
        <v>1838000</v>
      </c>
      <c r="BI9" s="134">
        <v>1531666.6666666665</v>
      </c>
      <c r="BJ9" s="134">
        <v>1252674.5100000002</v>
      </c>
      <c r="BK9" s="134">
        <v>-278992.15666666662</v>
      </c>
      <c r="BL9" s="131">
        <v>-18.21493949945593</v>
      </c>
      <c r="BM9" s="130" t="s">
        <v>2891</v>
      </c>
      <c r="BN9" s="134">
        <v>3399303.96</v>
      </c>
      <c r="BO9" s="134">
        <v>3100000</v>
      </c>
      <c r="BP9" s="134">
        <v>2583333.3333333335</v>
      </c>
      <c r="BQ9" s="134">
        <v>2987489.72</v>
      </c>
      <c r="BR9" s="134">
        <v>404156.38666666666</v>
      </c>
      <c r="BS9" s="131">
        <v>15.644763354838709</v>
      </c>
      <c r="BT9" s="130" t="s">
        <v>2892</v>
      </c>
      <c r="BU9" s="134">
        <v>4115490.49</v>
      </c>
      <c r="BV9" s="134">
        <v>3050000</v>
      </c>
      <c r="BW9" s="134">
        <v>2541666.666666667</v>
      </c>
      <c r="BX9" s="134">
        <v>2506424.7400000002</v>
      </c>
      <c r="BY9" s="134">
        <v>-35241.926666666666</v>
      </c>
      <c r="BZ9" s="131">
        <v>-1.3865676065573771</v>
      </c>
      <c r="CA9" s="130" t="s">
        <v>2891</v>
      </c>
      <c r="CB9" s="134">
        <v>1876748.71</v>
      </c>
      <c r="CC9" s="134">
        <v>1976748.71</v>
      </c>
      <c r="CD9" s="134">
        <v>1647290.5916666668</v>
      </c>
      <c r="CE9" s="134">
        <v>1880528.3300000005</v>
      </c>
      <c r="CF9" s="134">
        <v>233237.73833333334</v>
      </c>
      <c r="CG9" s="131">
        <v>14.158870299705418</v>
      </c>
      <c r="CH9" s="130" t="s">
        <v>2892</v>
      </c>
      <c r="CI9" s="134">
        <v>537175.12</v>
      </c>
      <c r="CJ9" s="134">
        <v>400000</v>
      </c>
      <c r="CK9" s="134">
        <v>333333.33333333337</v>
      </c>
      <c r="CL9" s="134">
        <v>340133.52999999997</v>
      </c>
      <c r="CM9" s="134">
        <v>6800.1966666666676</v>
      </c>
      <c r="CN9" s="131">
        <v>2.0400589999999998</v>
      </c>
      <c r="CO9" s="130" t="s">
        <v>2892</v>
      </c>
      <c r="CP9" s="134">
        <v>3702601.77</v>
      </c>
      <c r="CQ9" s="134">
        <v>4001000</v>
      </c>
      <c r="CR9" s="134">
        <v>3334166.666666667</v>
      </c>
      <c r="CS9" s="134">
        <v>2950598.79</v>
      </c>
      <c r="CT9" s="134">
        <v>-383567.87666666665</v>
      </c>
      <c r="CU9" s="131">
        <v>-11.504160259935016</v>
      </c>
      <c r="CV9" s="130" t="s">
        <v>2891</v>
      </c>
      <c r="CW9" s="134">
        <v>1614364.72</v>
      </c>
      <c r="CX9" s="134">
        <v>1660000</v>
      </c>
      <c r="CY9" s="134">
        <v>1383333.3333333335</v>
      </c>
      <c r="CZ9" s="134">
        <v>934245.4800000001</v>
      </c>
      <c r="DA9" s="134">
        <v>-449087.85333333333</v>
      </c>
      <c r="DB9" s="131">
        <v>-32.464182168674697</v>
      </c>
      <c r="DC9" s="130" t="s">
        <v>2891</v>
      </c>
      <c r="DD9" s="134">
        <v>1353255.06</v>
      </c>
      <c r="DE9" s="134">
        <v>1300000</v>
      </c>
      <c r="DF9" s="134">
        <v>1083333.3333333333</v>
      </c>
      <c r="DG9" s="134">
        <v>979617.39999999991</v>
      </c>
      <c r="DH9" s="134">
        <v>-103715.93333333333</v>
      </c>
      <c r="DI9" s="131">
        <v>-9.5737784615384616</v>
      </c>
      <c r="DJ9" s="130" t="s">
        <v>2891</v>
      </c>
      <c r="DK9" s="15">
        <f t="shared" si="1"/>
        <v>214770100.15000004</v>
      </c>
      <c r="DL9" s="15">
        <f t="shared" si="6"/>
        <v>82370180.00999999</v>
      </c>
      <c r="DM9" s="15">
        <f t="shared" si="6"/>
        <v>68641816.674999997</v>
      </c>
      <c r="DN9" s="15">
        <f t="shared" si="2"/>
        <v>196479061.59000006</v>
      </c>
      <c r="DO9" s="15">
        <f t="shared" si="5"/>
        <v>127837244.91500007</v>
      </c>
      <c r="DP9" s="15">
        <f t="shared" si="3"/>
        <v>186.23814331761358</v>
      </c>
      <c r="DQ9" s="15" t="str">
        <f t="shared" si="4"/>
        <v>OK</v>
      </c>
    </row>
    <row r="10" spans="1:197" s="25" customFormat="1" ht="14.25" customHeight="1">
      <c r="A10" s="39" t="s">
        <v>2801</v>
      </c>
      <c r="B10" s="39" t="s">
        <v>2802</v>
      </c>
      <c r="C10" s="134">
        <v>6230238.7999999998</v>
      </c>
      <c r="D10" s="134">
        <v>3530000</v>
      </c>
      <c r="E10" s="134">
        <v>2941666.666666667</v>
      </c>
      <c r="F10" s="134">
        <v>2379551.5700000003</v>
      </c>
      <c r="G10" s="134">
        <v>-562115.09666666668</v>
      </c>
      <c r="H10" s="131">
        <v>-19.10872849858357</v>
      </c>
      <c r="I10" s="130" t="s">
        <v>2891</v>
      </c>
      <c r="J10" s="134">
        <v>380806</v>
      </c>
      <c r="K10" s="134">
        <v>1000000</v>
      </c>
      <c r="L10" s="134">
        <v>833333.33333333337</v>
      </c>
      <c r="M10" s="134">
        <v>670274</v>
      </c>
      <c r="N10" s="134">
        <v>-163059.33333333334</v>
      </c>
      <c r="O10" s="131">
        <v>-19.567119999999999</v>
      </c>
      <c r="P10" s="130" t="s">
        <v>2891</v>
      </c>
      <c r="Q10" s="134">
        <v>113558.34</v>
      </c>
      <c r="R10" s="134">
        <v>33280</v>
      </c>
      <c r="S10" s="134">
        <v>27733.333333333332</v>
      </c>
      <c r="T10" s="134">
        <v>28375.07</v>
      </c>
      <c r="U10" s="134">
        <v>641.73666666666657</v>
      </c>
      <c r="V10" s="131">
        <v>2.3139543269230769</v>
      </c>
      <c r="W10" s="130" t="s">
        <v>2892</v>
      </c>
      <c r="X10" s="134">
        <v>296548</v>
      </c>
      <c r="Y10" s="134">
        <v>720000</v>
      </c>
      <c r="Z10" s="134">
        <v>600000</v>
      </c>
      <c r="AA10" s="134">
        <v>368446</v>
      </c>
      <c r="AB10" s="134">
        <v>-231554</v>
      </c>
      <c r="AC10" s="131">
        <v>-38.592333333333329</v>
      </c>
      <c r="AD10" s="130" t="s">
        <v>2891</v>
      </c>
      <c r="AE10" s="134">
        <v>460559.1</v>
      </c>
      <c r="AF10" s="134">
        <v>523911.51</v>
      </c>
      <c r="AG10" s="134">
        <v>436592.92499999999</v>
      </c>
      <c r="AH10" s="134">
        <v>682657.5</v>
      </c>
      <c r="AI10" s="134">
        <v>246064.57500000001</v>
      </c>
      <c r="AJ10" s="131">
        <v>56.360183802795241</v>
      </c>
      <c r="AK10" s="130" t="s">
        <v>2892</v>
      </c>
      <c r="AL10" s="134">
        <v>5892</v>
      </c>
      <c r="AM10" s="134">
        <v>10000</v>
      </c>
      <c r="AN10" s="134">
        <v>8333.3333333333339</v>
      </c>
      <c r="AO10" s="134">
        <v>840</v>
      </c>
      <c r="AP10" s="134">
        <v>-7493.333333333333</v>
      </c>
      <c r="AQ10" s="131">
        <v>-89.92</v>
      </c>
      <c r="AR10" s="130" t="s">
        <v>2891</v>
      </c>
      <c r="AS10" s="134">
        <v>941982</v>
      </c>
      <c r="AT10" s="134">
        <v>941982</v>
      </c>
      <c r="AU10" s="134">
        <v>784985</v>
      </c>
      <c r="AV10" s="134">
        <v>1791896.95</v>
      </c>
      <c r="AW10" s="134">
        <v>1006911.95</v>
      </c>
      <c r="AX10" s="131">
        <v>128.27148926412605</v>
      </c>
      <c r="AY10" s="130" t="s">
        <v>2892</v>
      </c>
      <c r="AZ10" s="134">
        <v>373915.65</v>
      </c>
      <c r="BA10" s="134">
        <v>356000</v>
      </c>
      <c r="BB10" s="134">
        <v>296666.66666666669</v>
      </c>
      <c r="BC10" s="134">
        <v>406987.49</v>
      </c>
      <c r="BD10" s="134">
        <v>110320.82333333333</v>
      </c>
      <c r="BE10" s="131">
        <v>37.18679438202247</v>
      </c>
      <c r="BF10" s="130" t="s">
        <v>2892</v>
      </c>
      <c r="BG10" s="134">
        <v>48464</v>
      </c>
      <c r="BH10" s="134">
        <v>130636</v>
      </c>
      <c r="BI10" s="134">
        <v>108863.33333333334</v>
      </c>
      <c r="BJ10" s="134">
        <v>106371</v>
      </c>
      <c r="BK10" s="134">
        <v>-2492.3333333333335</v>
      </c>
      <c r="BL10" s="131">
        <v>-2.2894148626718516</v>
      </c>
      <c r="BM10" s="130" t="s">
        <v>2891</v>
      </c>
      <c r="BN10" s="134">
        <v>76729</v>
      </c>
      <c r="BO10" s="134">
        <v>68000</v>
      </c>
      <c r="BP10" s="134">
        <v>56666.666666666672</v>
      </c>
      <c r="BQ10" s="134">
        <v>177370.03999999998</v>
      </c>
      <c r="BR10" s="134">
        <v>120703.37333333335</v>
      </c>
      <c r="BS10" s="131">
        <v>213.00595294117645</v>
      </c>
      <c r="BT10" s="130" t="s">
        <v>2892</v>
      </c>
      <c r="BU10" s="134">
        <v>266504</v>
      </c>
      <c r="BV10" s="134">
        <v>400000</v>
      </c>
      <c r="BW10" s="134">
        <v>333333.33333333337</v>
      </c>
      <c r="BX10" s="134">
        <v>444298.25</v>
      </c>
      <c r="BY10" s="134">
        <v>110964.91666666669</v>
      </c>
      <c r="BZ10" s="131">
        <v>33.289475000000003</v>
      </c>
      <c r="CA10" s="130" t="s">
        <v>2892</v>
      </c>
      <c r="CB10" s="134">
        <v>992197.03</v>
      </c>
      <c r="CC10" s="134">
        <v>1092197.03</v>
      </c>
      <c r="CD10" s="134">
        <v>910164.19166666665</v>
      </c>
      <c r="CE10" s="134">
        <v>1286269.8999999999</v>
      </c>
      <c r="CF10" s="134">
        <v>376105.70833333337</v>
      </c>
      <c r="CG10" s="131">
        <v>41.322841722065476</v>
      </c>
      <c r="CH10" s="130" t="s">
        <v>2892</v>
      </c>
      <c r="CI10" s="134">
        <v>1874</v>
      </c>
      <c r="CJ10" s="134">
        <v>1000</v>
      </c>
      <c r="CK10" s="134">
        <v>833.33333333333326</v>
      </c>
      <c r="CL10" s="134">
        <v>0</v>
      </c>
      <c r="CM10" s="134">
        <v>-833.33333333333326</v>
      </c>
      <c r="CN10" s="131">
        <v>-100</v>
      </c>
      <c r="CO10" s="130" t="s">
        <v>2891</v>
      </c>
      <c r="CP10" s="134">
        <v>345699</v>
      </c>
      <c r="CQ10" s="134">
        <v>768725.76</v>
      </c>
      <c r="CR10" s="134">
        <v>640604.80000000005</v>
      </c>
      <c r="CS10" s="134">
        <v>759064.89</v>
      </c>
      <c r="CT10" s="134">
        <v>118460.09</v>
      </c>
      <c r="CU10" s="131">
        <v>18.491914203577618</v>
      </c>
      <c r="CV10" s="130" t="s">
        <v>2892</v>
      </c>
      <c r="CW10" s="134">
        <v>1200</v>
      </c>
      <c r="CX10" s="134">
        <v>0</v>
      </c>
      <c r="CY10" s="134">
        <v>0</v>
      </c>
      <c r="CZ10" s="134">
        <v>0</v>
      </c>
      <c r="DA10" s="134">
        <v>0</v>
      </c>
      <c r="DB10" s="132"/>
      <c r="DC10" s="130" t="s">
        <v>2892</v>
      </c>
      <c r="DD10" s="134">
        <v>1315</v>
      </c>
      <c r="DE10" s="134">
        <v>1000</v>
      </c>
      <c r="DF10" s="134">
        <v>833.33333333333326</v>
      </c>
      <c r="DG10" s="134">
        <v>6134</v>
      </c>
      <c r="DH10" s="134">
        <v>5300.6666666666661</v>
      </c>
      <c r="DI10" s="131">
        <v>636.07999999999993</v>
      </c>
      <c r="DJ10" s="130" t="s">
        <v>2892</v>
      </c>
      <c r="DK10" s="15">
        <f t="shared" si="1"/>
        <v>10537481.919999998</v>
      </c>
      <c r="DL10" s="15">
        <f t="shared" si="6"/>
        <v>144921732.29999998</v>
      </c>
      <c r="DM10" s="15">
        <f t="shared" si="6"/>
        <v>120768110.24999996</v>
      </c>
      <c r="DN10" s="15">
        <f t="shared" si="2"/>
        <v>9108536.6600000001</v>
      </c>
      <c r="DO10" s="15">
        <f t="shared" si="5"/>
        <v>-111659573.58999996</v>
      </c>
      <c r="DP10" s="15">
        <f t="shared" si="3"/>
        <v>-92.457829603241635</v>
      </c>
      <c r="DQ10" s="15" t="str">
        <f t="shared" si="4"/>
        <v>Not OK</v>
      </c>
    </row>
    <row r="11" spans="1:197" s="25" customFormat="1" ht="14.25" customHeight="1">
      <c r="A11" s="39" t="s">
        <v>2803</v>
      </c>
      <c r="B11" s="39" t="s">
        <v>2804</v>
      </c>
      <c r="C11" s="134">
        <v>141352977.38999999</v>
      </c>
      <c r="D11" s="134">
        <v>138875000</v>
      </c>
      <c r="E11" s="134">
        <v>115729166.66666666</v>
      </c>
      <c r="F11" s="134">
        <v>108003876.61999999</v>
      </c>
      <c r="G11" s="134">
        <v>-7725290.0466666669</v>
      </c>
      <c r="H11" s="131">
        <v>-6.6753181321332145</v>
      </c>
      <c r="I11" s="130" t="s">
        <v>2891</v>
      </c>
      <c r="J11" s="134">
        <v>38139202.740000002</v>
      </c>
      <c r="K11" s="134">
        <v>39000000</v>
      </c>
      <c r="L11" s="134">
        <v>32500000</v>
      </c>
      <c r="M11" s="134">
        <v>32803648.699999999</v>
      </c>
      <c r="N11" s="134">
        <v>303648.7</v>
      </c>
      <c r="O11" s="131">
        <v>0.93430369230769228</v>
      </c>
      <c r="P11" s="130" t="s">
        <v>2892</v>
      </c>
      <c r="Q11" s="134">
        <v>6318402.5700000003</v>
      </c>
      <c r="R11" s="134">
        <v>6314400</v>
      </c>
      <c r="S11" s="134">
        <v>5262000</v>
      </c>
      <c r="T11" s="134">
        <v>4481643.24</v>
      </c>
      <c r="U11" s="134">
        <v>-780356.76</v>
      </c>
      <c r="V11" s="131">
        <v>-14.830041049030788</v>
      </c>
      <c r="W11" s="130" t="s">
        <v>2891</v>
      </c>
      <c r="X11" s="134">
        <v>5646886.3600000003</v>
      </c>
      <c r="Y11" s="134">
        <v>2950000</v>
      </c>
      <c r="Z11" s="134">
        <v>2458333.333333333</v>
      </c>
      <c r="AA11" s="134">
        <v>4914381.25</v>
      </c>
      <c r="AB11" s="134">
        <v>2456047.9166666665</v>
      </c>
      <c r="AC11" s="131">
        <v>99.907033898305087</v>
      </c>
      <c r="AD11" s="130" t="s">
        <v>2892</v>
      </c>
      <c r="AE11" s="134">
        <v>4430944.5</v>
      </c>
      <c r="AF11" s="134">
        <v>4430944.5</v>
      </c>
      <c r="AG11" s="134">
        <v>3692453.75</v>
      </c>
      <c r="AH11" s="134">
        <v>3385210.66</v>
      </c>
      <c r="AI11" s="134">
        <v>-307243.09000000003</v>
      </c>
      <c r="AJ11" s="131">
        <v>-8.3208378710227588</v>
      </c>
      <c r="AK11" s="130" t="s">
        <v>2891</v>
      </c>
      <c r="AL11" s="134">
        <v>2252727.0299999998</v>
      </c>
      <c r="AM11" s="134">
        <v>2500000</v>
      </c>
      <c r="AN11" s="134">
        <v>2083333.3333333333</v>
      </c>
      <c r="AO11" s="134">
        <v>1788937.1600000001</v>
      </c>
      <c r="AP11" s="134">
        <v>-294396.17333333334</v>
      </c>
      <c r="AQ11" s="131">
        <v>-14.131016320000001</v>
      </c>
      <c r="AR11" s="130" t="s">
        <v>2891</v>
      </c>
      <c r="AS11" s="134">
        <v>18505237.559999999</v>
      </c>
      <c r="AT11" s="134">
        <v>19057409.68</v>
      </c>
      <c r="AU11" s="134">
        <v>15881174.733333334</v>
      </c>
      <c r="AV11" s="134">
        <v>14737510</v>
      </c>
      <c r="AW11" s="134">
        <v>-1143664.7333333334</v>
      </c>
      <c r="AX11" s="131">
        <v>-7.201386248416946</v>
      </c>
      <c r="AY11" s="130" t="s">
        <v>2891</v>
      </c>
      <c r="AZ11" s="134">
        <v>5781491.2300000004</v>
      </c>
      <c r="BA11" s="134">
        <v>5400000</v>
      </c>
      <c r="BB11" s="134">
        <v>4500000</v>
      </c>
      <c r="BC11" s="134">
        <v>3868526.75</v>
      </c>
      <c r="BD11" s="134">
        <v>-631473.25</v>
      </c>
      <c r="BE11" s="131">
        <v>-14.032738888888888</v>
      </c>
      <c r="BF11" s="130" t="s">
        <v>2891</v>
      </c>
      <c r="BG11" s="134">
        <v>3704561.56</v>
      </c>
      <c r="BH11" s="134">
        <v>4340000</v>
      </c>
      <c r="BI11" s="134">
        <v>3616666.6666666665</v>
      </c>
      <c r="BJ11" s="134">
        <v>3469226.23</v>
      </c>
      <c r="BK11" s="134">
        <v>-147440.43666666668</v>
      </c>
      <c r="BL11" s="131">
        <v>-4.0766941013824889</v>
      </c>
      <c r="BM11" s="130" t="s">
        <v>2891</v>
      </c>
      <c r="BN11" s="134">
        <v>6150553.7000000002</v>
      </c>
      <c r="BO11" s="134">
        <v>5800000</v>
      </c>
      <c r="BP11" s="134">
        <v>4833333.333333333</v>
      </c>
      <c r="BQ11" s="134">
        <v>4624577.16</v>
      </c>
      <c r="BR11" s="134">
        <v>-208756.17333333334</v>
      </c>
      <c r="BS11" s="131">
        <v>-4.3190932413793099</v>
      </c>
      <c r="BT11" s="130" t="s">
        <v>2891</v>
      </c>
      <c r="BU11" s="134">
        <v>6683718.7699999996</v>
      </c>
      <c r="BV11" s="134">
        <v>5730000</v>
      </c>
      <c r="BW11" s="134">
        <v>4775000</v>
      </c>
      <c r="BX11" s="134">
        <v>4814072.38</v>
      </c>
      <c r="BY11" s="134">
        <v>39072.379999999997</v>
      </c>
      <c r="BZ11" s="131">
        <v>0.81826973821989535</v>
      </c>
      <c r="CA11" s="130" t="s">
        <v>2892</v>
      </c>
      <c r="CB11" s="134">
        <v>12765269.33</v>
      </c>
      <c r="CC11" s="134">
        <v>13732423.41</v>
      </c>
      <c r="CD11" s="134">
        <v>11443686.175000001</v>
      </c>
      <c r="CE11" s="134">
        <v>9833591.6600000001</v>
      </c>
      <c r="CF11" s="134">
        <v>-1610094.5149999999</v>
      </c>
      <c r="CG11" s="131">
        <v>-14.069719235375658</v>
      </c>
      <c r="CH11" s="130" t="s">
        <v>2891</v>
      </c>
      <c r="CI11" s="134">
        <v>2139657</v>
      </c>
      <c r="CJ11" s="134">
        <v>1400000</v>
      </c>
      <c r="CK11" s="134">
        <v>1166666.6666666665</v>
      </c>
      <c r="CL11" s="134">
        <v>1127491</v>
      </c>
      <c r="CM11" s="134">
        <v>-39175.666666666664</v>
      </c>
      <c r="CN11" s="131">
        <v>-3.3579142857142856</v>
      </c>
      <c r="CO11" s="130" t="s">
        <v>2891</v>
      </c>
      <c r="CP11" s="134">
        <v>7996971.9500000002</v>
      </c>
      <c r="CQ11" s="134">
        <v>8215840.1699999999</v>
      </c>
      <c r="CR11" s="134">
        <v>6846533.4749999996</v>
      </c>
      <c r="CS11" s="134">
        <v>6921599.3800000008</v>
      </c>
      <c r="CT11" s="134">
        <v>75065.904999999999</v>
      </c>
      <c r="CU11" s="131">
        <v>1.0964074779463486</v>
      </c>
      <c r="CV11" s="130" t="s">
        <v>2892</v>
      </c>
      <c r="CW11" s="134">
        <v>2518521.56</v>
      </c>
      <c r="CX11" s="134">
        <v>2700000</v>
      </c>
      <c r="CY11" s="134">
        <v>2250000</v>
      </c>
      <c r="CZ11" s="134">
        <v>1972401.56</v>
      </c>
      <c r="DA11" s="134">
        <v>-277598.44</v>
      </c>
      <c r="DB11" s="131">
        <v>-12.337708444444443</v>
      </c>
      <c r="DC11" s="130" t="s">
        <v>2891</v>
      </c>
      <c r="DD11" s="134">
        <v>2385890.2000000002</v>
      </c>
      <c r="DE11" s="134">
        <v>2200000</v>
      </c>
      <c r="DF11" s="134">
        <v>1833333.3333333333</v>
      </c>
      <c r="DG11" s="134">
        <v>1895626.1099999999</v>
      </c>
      <c r="DH11" s="134">
        <v>62292.776666666672</v>
      </c>
      <c r="DI11" s="131">
        <v>3.3977878181818184</v>
      </c>
      <c r="DJ11" s="130" t="s">
        <v>2892</v>
      </c>
      <c r="DK11" s="15">
        <f t="shared" si="1"/>
        <v>266773013.44999999</v>
      </c>
      <c r="DL11" s="15">
        <f t="shared" si="6"/>
        <v>512744017.76000005</v>
      </c>
      <c r="DM11" s="15">
        <f t="shared" si="6"/>
        <v>427286681.4666667</v>
      </c>
      <c r="DN11" s="15">
        <f t="shared" si="2"/>
        <v>208642319.85999998</v>
      </c>
      <c r="DO11" s="15">
        <f t="shared" si="5"/>
        <v>-218644361.60666671</v>
      </c>
      <c r="DP11" s="15">
        <f t="shared" si="3"/>
        <v>-51.170413469515893</v>
      </c>
      <c r="DQ11" s="15" t="str">
        <f t="shared" si="4"/>
        <v>Not OK</v>
      </c>
    </row>
    <row r="12" spans="1:197" s="25" customFormat="1" ht="14.25" customHeight="1">
      <c r="A12" s="39" t="s">
        <v>2805</v>
      </c>
      <c r="B12" s="39" t="s">
        <v>2806</v>
      </c>
      <c r="C12" s="134">
        <v>378115296.63999999</v>
      </c>
      <c r="D12" s="134">
        <v>388973000</v>
      </c>
      <c r="E12" s="134">
        <v>324144166.66666669</v>
      </c>
      <c r="F12" s="134">
        <v>320460820.52999997</v>
      </c>
      <c r="G12" s="134">
        <v>-3683346.1366666667</v>
      </c>
      <c r="H12" s="131">
        <v>-1.1363296074534737</v>
      </c>
      <c r="I12" s="130" t="s">
        <v>2891</v>
      </c>
      <c r="J12" s="134">
        <v>153542913.49000001</v>
      </c>
      <c r="K12" s="134">
        <v>161000000</v>
      </c>
      <c r="L12" s="134">
        <v>134166666.66666667</v>
      </c>
      <c r="M12" s="134">
        <v>130393188.01000001</v>
      </c>
      <c r="N12" s="134">
        <v>-3773478.6566666667</v>
      </c>
      <c r="O12" s="131">
        <v>-2.8125306757763973</v>
      </c>
      <c r="P12" s="130" t="s">
        <v>2891</v>
      </c>
      <c r="Q12" s="134">
        <v>46239701.490000002</v>
      </c>
      <c r="R12" s="134">
        <v>48089280</v>
      </c>
      <c r="S12" s="134">
        <v>40074400</v>
      </c>
      <c r="T12" s="134">
        <v>40262095.399999999</v>
      </c>
      <c r="U12" s="134">
        <v>187695.4</v>
      </c>
      <c r="V12" s="131">
        <v>0.46836733675363823</v>
      </c>
      <c r="W12" s="130" t="s">
        <v>2892</v>
      </c>
      <c r="X12" s="134">
        <v>35506170.210000001</v>
      </c>
      <c r="Y12" s="134">
        <v>40003800</v>
      </c>
      <c r="Z12" s="134">
        <v>33336500</v>
      </c>
      <c r="AA12" s="134">
        <v>28313247.23</v>
      </c>
      <c r="AB12" s="134">
        <v>-5023252.7699999996</v>
      </c>
      <c r="AC12" s="131">
        <v>-15.068326818952201</v>
      </c>
      <c r="AD12" s="130" t="s">
        <v>2891</v>
      </c>
      <c r="AE12" s="134">
        <v>33846699.890000001</v>
      </c>
      <c r="AF12" s="134">
        <v>34416977.899999999</v>
      </c>
      <c r="AG12" s="134">
        <v>28680814.916666664</v>
      </c>
      <c r="AH12" s="134">
        <v>27806558.93</v>
      </c>
      <c r="AI12" s="134">
        <v>-874255.98666666669</v>
      </c>
      <c r="AJ12" s="131">
        <v>-3.0482257537202302</v>
      </c>
      <c r="AK12" s="130" t="s">
        <v>2891</v>
      </c>
      <c r="AL12" s="134">
        <v>34764241.289999999</v>
      </c>
      <c r="AM12" s="134">
        <v>36248000</v>
      </c>
      <c r="AN12" s="134">
        <v>30206666.666666668</v>
      </c>
      <c r="AO12" s="134">
        <v>28802533.329999998</v>
      </c>
      <c r="AP12" s="134">
        <v>-1404133.3366666667</v>
      </c>
      <c r="AQ12" s="131">
        <v>-4.648421992937541</v>
      </c>
      <c r="AR12" s="130" t="s">
        <v>2891</v>
      </c>
      <c r="AS12" s="134">
        <v>66592864.149999999</v>
      </c>
      <c r="AT12" s="134">
        <v>69236217.060000002</v>
      </c>
      <c r="AU12" s="134">
        <v>57696847.549999997</v>
      </c>
      <c r="AV12" s="134">
        <v>56830542.579999998</v>
      </c>
      <c r="AW12" s="134">
        <v>-866304.97</v>
      </c>
      <c r="AX12" s="131">
        <v>-1.5014771287967883</v>
      </c>
      <c r="AY12" s="130" t="s">
        <v>2891</v>
      </c>
      <c r="AZ12" s="134">
        <v>26653218.870000001</v>
      </c>
      <c r="BA12" s="134">
        <v>27486800</v>
      </c>
      <c r="BB12" s="134">
        <v>22905666.666666668</v>
      </c>
      <c r="BC12" s="134">
        <v>21640122.5</v>
      </c>
      <c r="BD12" s="134">
        <v>-1265544.1666666667</v>
      </c>
      <c r="BE12" s="131">
        <v>-5.5250265582024829</v>
      </c>
      <c r="BF12" s="130" t="s">
        <v>2891</v>
      </c>
      <c r="BG12" s="134">
        <v>31251589.84</v>
      </c>
      <c r="BH12" s="134">
        <v>32555229.960000001</v>
      </c>
      <c r="BI12" s="134">
        <v>27129358.300000001</v>
      </c>
      <c r="BJ12" s="134">
        <v>26808960</v>
      </c>
      <c r="BK12" s="134">
        <v>-320398.3</v>
      </c>
      <c r="BL12" s="131">
        <v>-1.1810021322914961</v>
      </c>
      <c r="BM12" s="130" t="s">
        <v>2891</v>
      </c>
      <c r="BN12" s="134">
        <v>29421305.609999999</v>
      </c>
      <c r="BO12" s="134">
        <v>30000000</v>
      </c>
      <c r="BP12" s="134">
        <v>25000000</v>
      </c>
      <c r="BQ12" s="134">
        <v>24444468.129999999</v>
      </c>
      <c r="BR12" s="134">
        <v>-555531.87</v>
      </c>
      <c r="BS12" s="131">
        <v>-2.2221274800000002</v>
      </c>
      <c r="BT12" s="130" t="s">
        <v>2891</v>
      </c>
      <c r="BU12" s="134">
        <v>33417246.91</v>
      </c>
      <c r="BV12" s="134">
        <v>34472300</v>
      </c>
      <c r="BW12" s="134">
        <v>28726916.666666664</v>
      </c>
      <c r="BX12" s="134">
        <v>28999762.649999999</v>
      </c>
      <c r="BY12" s="134">
        <v>272845.98333333334</v>
      </c>
      <c r="BZ12" s="131">
        <v>0.94979209394209274</v>
      </c>
      <c r="CA12" s="130" t="s">
        <v>2892</v>
      </c>
      <c r="CB12" s="134">
        <v>39069971.329999998</v>
      </c>
      <c r="CC12" s="134">
        <v>44015039.899999999</v>
      </c>
      <c r="CD12" s="134">
        <v>36679199.916666664</v>
      </c>
      <c r="CE12" s="134">
        <v>34986818.840000004</v>
      </c>
      <c r="CF12" s="134">
        <v>-1692381.0766666667</v>
      </c>
      <c r="CG12" s="131">
        <v>-4.6140076133385488</v>
      </c>
      <c r="CH12" s="130" t="s">
        <v>2891</v>
      </c>
      <c r="CI12" s="134">
        <v>19686664.289999999</v>
      </c>
      <c r="CJ12" s="134">
        <v>21000000</v>
      </c>
      <c r="CK12" s="134">
        <v>17500000</v>
      </c>
      <c r="CL12" s="134">
        <v>17169845.5</v>
      </c>
      <c r="CM12" s="134">
        <v>-330154.5</v>
      </c>
      <c r="CN12" s="131">
        <v>-1.8865971428571429</v>
      </c>
      <c r="CO12" s="130" t="s">
        <v>2891</v>
      </c>
      <c r="CP12" s="134">
        <v>34893262.75</v>
      </c>
      <c r="CQ12" s="134">
        <v>35831495.799999997</v>
      </c>
      <c r="CR12" s="134">
        <v>29859579.833333336</v>
      </c>
      <c r="CS12" s="134">
        <v>28837453.329999998</v>
      </c>
      <c r="CT12" s="134">
        <v>-1022126.5033333334</v>
      </c>
      <c r="CU12" s="131">
        <v>-3.4231108040987785</v>
      </c>
      <c r="CV12" s="130" t="s">
        <v>2891</v>
      </c>
      <c r="CW12" s="134">
        <v>19611423.199999999</v>
      </c>
      <c r="CX12" s="134">
        <v>20700000</v>
      </c>
      <c r="CY12" s="134">
        <v>17250000</v>
      </c>
      <c r="CZ12" s="134">
        <v>15962930</v>
      </c>
      <c r="DA12" s="134">
        <v>-1287070</v>
      </c>
      <c r="DB12" s="131">
        <v>-7.4612753623188413</v>
      </c>
      <c r="DC12" s="130" t="s">
        <v>2891</v>
      </c>
      <c r="DD12" s="134">
        <v>24192480.75</v>
      </c>
      <c r="DE12" s="134">
        <v>25000000</v>
      </c>
      <c r="DF12" s="134">
        <v>20833333.333333332</v>
      </c>
      <c r="DG12" s="134">
        <v>20960719.350000001</v>
      </c>
      <c r="DH12" s="134">
        <v>127386.01666666666</v>
      </c>
      <c r="DI12" s="131">
        <v>0.61145287999999998</v>
      </c>
      <c r="DJ12" s="130" t="s">
        <v>2892</v>
      </c>
      <c r="DK12" s="15">
        <f t="shared" si="1"/>
        <v>1006805050.71</v>
      </c>
      <c r="DL12" s="15">
        <f t="shared" si="6"/>
        <v>819261140.62</v>
      </c>
      <c r="DM12" s="15">
        <f t="shared" si="6"/>
        <v>682717617.1833334</v>
      </c>
      <c r="DN12" s="15">
        <f t="shared" si="2"/>
        <v>852680066.31000006</v>
      </c>
      <c r="DO12" s="15">
        <f t="shared" si="5"/>
        <v>169962449.12666667</v>
      </c>
      <c r="DP12" s="15">
        <f t="shared" si="3"/>
        <v>24.894985107880384</v>
      </c>
      <c r="DQ12" s="15" t="str">
        <f t="shared" si="4"/>
        <v>OK</v>
      </c>
    </row>
    <row r="13" spans="1:197" s="25" customFormat="1" ht="14.25" customHeight="1">
      <c r="A13" s="39" t="s">
        <v>2807</v>
      </c>
      <c r="B13" s="39" t="s">
        <v>2808</v>
      </c>
      <c r="C13" s="134">
        <v>97005601.659999996</v>
      </c>
      <c r="D13" s="134">
        <v>159206000</v>
      </c>
      <c r="E13" s="134">
        <v>132671666.66666666</v>
      </c>
      <c r="F13" s="134">
        <v>107227898.45999998</v>
      </c>
      <c r="G13" s="134">
        <v>-25443768.206666667</v>
      </c>
      <c r="H13" s="131">
        <v>-19.177996964938508</v>
      </c>
      <c r="I13" s="130" t="s">
        <v>2891</v>
      </c>
      <c r="J13" s="134">
        <v>30444010.25</v>
      </c>
      <c r="K13" s="134">
        <v>45000000</v>
      </c>
      <c r="L13" s="134">
        <v>37500000</v>
      </c>
      <c r="M13" s="134">
        <v>41476640.13000001</v>
      </c>
      <c r="N13" s="134">
        <v>3976640.13</v>
      </c>
      <c r="O13" s="131">
        <v>10.60437368</v>
      </c>
      <c r="P13" s="130" t="s">
        <v>2892</v>
      </c>
      <c r="Q13" s="134">
        <v>4550621.38</v>
      </c>
      <c r="R13" s="134">
        <v>4018970</v>
      </c>
      <c r="S13" s="134">
        <v>3349141.666666667</v>
      </c>
      <c r="T13" s="134">
        <v>3444313.44</v>
      </c>
      <c r="U13" s="134">
        <v>95171.773333333331</v>
      </c>
      <c r="V13" s="131">
        <v>2.8416765489665265</v>
      </c>
      <c r="W13" s="130" t="s">
        <v>2892</v>
      </c>
      <c r="X13" s="134">
        <v>4204588.3499999996</v>
      </c>
      <c r="Y13" s="134">
        <v>4940000</v>
      </c>
      <c r="Z13" s="134">
        <v>4116666.6666666665</v>
      </c>
      <c r="AA13" s="134">
        <v>5027532.03</v>
      </c>
      <c r="AB13" s="134">
        <v>910865.36333333328</v>
      </c>
      <c r="AC13" s="131">
        <v>22.126284129554659</v>
      </c>
      <c r="AD13" s="130" t="s">
        <v>2892</v>
      </c>
      <c r="AE13" s="134">
        <v>5739682.4500000002</v>
      </c>
      <c r="AF13" s="134">
        <v>5739682.4500000002</v>
      </c>
      <c r="AG13" s="134">
        <v>4783068.708333334</v>
      </c>
      <c r="AH13" s="134">
        <v>6572176.3699999992</v>
      </c>
      <c r="AI13" s="134">
        <v>1789107.6616666666</v>
      </c>
      <c r="AJ13" s="131">
        <v>37.40501696221888</v>
      </c>
      <c r="AK13" s="130" t="s">
        <v>2892</v>
      </c>
      <c r="AL13" s="134">
        <v>5793495.1299999999</v>
      </c>
      <c r="AM13" s="134">
        <v>5000000</v>
      </c>
      <c r="AN13" s="134">
        <v>4166666.6666666665</v>
      </c>
      <c r="AO13" s="134">
        <v>3230163.52</v>
      </c>
      <c r="AP13" s="134">
        <v>-936503.14666666673</v>
      </c>
      <c r="AQ13" s="131">
        <v>-22.476075519999998</v>
      </c>
      <c r="AR13" s="130" t="s">
        <v>2891</v>
      </c>
      <c r="AS13" s="134">
        <v>15809392.619999999</v>
      </c>
      <c r="AT13" s="134">
        <v>16236669.939999999</v>
      </c>
      <c r="AU13" s="134">
        <v>13530558.283333333</v>
      </c>
      <c r="AV13" s="134">
        <v>24362952.190000001</v>
      </c>
      <c r="AW13" s="134">
        <v>10832393.906666668</v>
      </c>
      <c r="AX13" s="131">
        <v>80.058735787789246</v>
      </c>
      <c r="AY13" s="130" t="s">
        <v>2892</v>
      </c>
      <c r="AZ13" s="134">
        <v>5189843.04</v>
      </c>
      <c r="BA13" s="134">
        <v>7525000</v>
      </c>
      <c r="BB13" s="134">
        <v>6270833.333333333</v>
      </c>
      <c r="BC13" s="134">
        <v>4531255.68</v>
      </c>
      <c r="BD13" s="134">
        <v>-1739577.6533333333</v>
      </c>
      <c r="BE13" s="131">
        <v>-27.740773209302326</v>
      </c>
      <c r="BF13" s="130" t="s">
        <v>2891</v>
      </c>
      <c r="BG13" s="134">
        <v>7513959.6699999999</v>
      </c>
      <c r="BH13" s="134">
        <v>8116370.0599999996</v>
      </c>
      <c r="BI13" s="134">
        <v>6763641.7166666668</v>
      </c>
      <c r="BJ13" s="134">
        <v>6579238.8300000001</v>
      </c>
      <c r="BK13" s="134">
        <v>-184402.88666666666</v>
      </c>
      <c r="BL13" s="131">
        <v>-2.7263846074559099</v>
      </c>
      <c r="BM13" s="130" t="s">
        <v>2891</v>
      </c>
      <c r="BN13" s="134">
        <v>4944725.13</v>
      </c>
      <c r="BO13" s="134">
        <v>8000000</v>
      </c>
      <c r="BP13" s="134">
        <v>6666666.666666667</v>
      </c>
      <c r="BQ13" s="134">
        <v>4734278.5199999996</v>
      </c>
      <c r="BR13" s="134">
        <v>-1932388.1466666667</v>
      </c>
      <c r="BS13" s="131">
        <v>-28.985822200000001</v>
      </c>
      <c r="BT13" s="130" t="s">
        <v>2891</v>
      </c>
      <c r="BU13" s="134">
        <v>5480571.9400000004</v>
      </c>
      <c r="BV13" s="134">
        <v>5652630</v>
      </c>
      <c r="BW13" s="134">
        <v>4710525</v>
      </c>
      <c r="BX13" s="134">
        <v>5257491.1099999994</v>
      </c>
      <c r="BY13" s="134">
        <v>546966.11</v>
      </c>
      <c r="BZ13" s="131">
        <v>11.611574293735837</v>
      </c>
      <c r="CA13" s="130" t="s">
        <v>2892</v>
      </c>
      <c r="CB13" s="134">
        <v>12069490.630000001</v>
      </c>
      <c r="CC13" s="134">
        <v>12228859.26</v>
      </c>
      <c r="CD13" s="134">
        <v>10190716.050000001</v>
      </c>
      <c r="CE13" s="134">
        <v>10136769.33</v>
      </c>
      <c r="CF13" s="134">
        <v>-53946.720000000001</v>
      </c>
      <c r="CG13" s="131">
        <v>-0.52937124079715681</v>
      </c>
      <c r="CH13" s="130" t="s">
        <v>2891</v>
      </c>
      <c r="CI13" s="134">
        <v>3826886.68</v>
      </c>
      <c r="CJ13" s="134">
        <v>5750000</v>
      </c>
      <c r="CK13" s="134">
        <v>4791666.666666666</v>
      </c>
      <c r="CL13" s="134">
        <v>3805315.1799999997</v>
      </c>
      <c r="CM13" s="134">
        <v>-986351.48666666669</v>
      </c>
      <c r="CN13" s="131">
        <v>-20.584726678260868</v>
      </c>
      <c r="CO13" s="130" t="s">
        <v>2891</v>
      </c>
      <c r="CP13" s="134">
        <v>7032008.0499999998</v>
      </c>
      <c r="CQ13" s="134">
        <v>7923116.9000000004</v>
      </c>
      <c r="CR13" s="134">
        <v>6602597.416666667</v>
      </c>
      <c r="CS13" s="134">
        <v>6804130.1600000001</v>
      </c>
      <c r="CT13" s="134">
        <v>201532.74333333335</v>
      </c>
      <c r="CU13" s="131">
        <v>3.0523251777340303</v>
      </c>
      <c r="CV13" s="130" t="s">
        <v>2892</v>
      </c>
      <c r="CW13" s="134">
        <v>6826084.5</v>
      </c>
      <c r="CX13" s="134">
        <v>4924000</v>
      </c>
      <c r="CY13" s="134">
        <v>4103333.333333333</v>
      </c>
      <c r="CZ13" s="134">
        <v>5227158.9800000004</v>
      </c>
      <c r="DA13" s="134">
        <v>1123825.6466666667</v>
      </c>
      <c r="DB13" s="131">
        <v>27.388114865962635</v>
      </c>
      <c r="DC13" s="130" t="s">
        <v>2892</v>
      </c>
      <c r="DD13" s="134">
        <v>4332009.33</v>
      </c>
      <c r="DE13" s="134">
        <v>4000000</v>
      </c>
      <c r="DF13" s="134">
        <v>3333333.3333333335</v>
      </c>
      <c r="DG13" s="134">
        <v>3795261.8500000006</v>
      </c>
      <c r="DH13" s="134">
        <v>461928.51666666666</v>
      </c>
      <c r="DI13" s="131">
        <v>13.857855499999999</v>
      </c>
      <c r="DJ13" s="130" t="s">
        <v>2892</v>
      </c>
      <c r="DK13" s="15">
        <f t="shared" si="1"/>
        <v>220762970.80999997</v>
      </c>
      <c r="DL13" s="15">
        <f t="shared" si="6"/>
        <v>145055298.61000001</v>
      </c>
      <c r="DM13" s="15">
        <f t="shared" si="6"/>
        <v>120879415.50833333</v>
      </c>
      <c r="DN13" s="15">
        <f t="shared" si="2"/>
        <v>242212575.78000003</v>
      </c>
      <c r="DO13" s="15">
        <f t="shared" si="5"/>
        <v>121333160.27166671</v>
      </c>
      <c r="DP13" s="15">
        <f t="shared" si="3"/>
        <v>100.37536975292711</v>
      </c>
      <c r="DQ13" s="15" t="str">
        <f t="shared" si="4"/>
        <v>OK</v>
      </c>
    </row>
    <row r="14" spans="1:197" s="25" customFormat="1" ht="14.25" customHeight="1">
      <c r="A14" s="42" t="s">
        <v>2870</v>
      </c>
      <c r="B14" s="42" t="s">
        <v>2871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2"/>
      <c r="I14" s="130" t="s">
        <v>2892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2"/>
      <c r="P14" s="130" t="s">
        <v>2892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2"/>
      <c r="W14" s="130" t="s">
        <v>2892</v>
      </c>
      <c r="X14" s="71"/>
      <c r="Y14" s="71"/>
      <c r="Z14" s="71"/>
      <c r="AA14" s="71"/>
      <c r="AB14" s="71"/>
      <c r="AC14" s="74"/>
      <c r="AD14" s="72"/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2"/>
      <c r="AK14" s="130" t="s">
        <v>2892</v>
      </c>
      <c r="AL14" s="71"/>
      <c r="AM14" s="71"/>
      <c r="AN14" s="71"/>
      <c r="AO14" s="71"/>
      <c r="AP14" s="71"/>
      <c r="AQ14" s="74"/>
      <c r="AR14" s="72"/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2"/>
      <c r="AY14" s="130" t="s">
        <v>2892</v>
      </c>
      <c r="AZ14" s="71"/>
      <c r="BA14" s="71"/>
      <c r="BB14" s="71"/>
      <c r="BC14" s="71"/>
      <c r="BD14" s="71"/>
      <c r="BE14" s="74"/>
      <c r="BF14" s="72"/>
      <c r="BG14" s="71"/>
      <c r="BH14" s="71"/>
      <c r="BI14" s="71"/>
      <c r="BJ14" s="71"/>
      <c r="BK14" s="71"/>
      <c r="BL14" s="74"/>
      <c r="BM14" s="72"/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2"/>
      <c r="CA14" s="130" t="s">
        <v>2892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2"/>
      <c r="CH14" s="130" t="s">
        <v>2892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2"/>
      <c r="CO14" s="130" t="s">
        <v>2892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2"/>
      <c r="CV14" s="130" t="s">
        <v>2892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2"/>
      <c r="DC14" s="130" t="s">
        <v>2892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2"/>
      <c r="DJ14" s="130" t="s">
        <v>2892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28393098.259999998</v>
      </c>
      <c r="DM14" s="15">
        <f>E15+L14+S14+Z15+AG14+AN14+AU16+BB14+BI14+BP16+BW14+CD14+CK14+CR14+CY14+DF16</f>
        <v>23660915.216666665</v>
      </c>
      <c r="DN14" s="15">
        <f t="shared" si="2"/>
        <v>0</v>
      </c>
      <c r="DO14" s="15">
        <f>DN14-DM14</f>
        <v>-23660915.216666665</v>
      </c>
      <c r="DP14" s="15">
        <f>DO14/DM14*100</f>
        <v>-100</v>
      </c>
      <c r="DQ14" s="15" t="str">
        <f t="shared" si="4"/>
        <v>Not OK</v>
      </c>
    </row>
    <row r="15" spans="1:197" s="25" customFormat="1" ht="14.25" customHeight="1">
      <c r="A15" s="42" t="s">
        <v>2809</v>
      </c>
      <c r="B15" s="39" t="s">
        <v>2810</v>
      </c>
      <c r="C15" s="134">
        <v>20105523.140000001</v>
      </c>
      <c r="D15" s="134">
        <v>25061715.739999998</v>
      </c>
      <c r="E15" s="134">
        <v>20884763.116666663</v>
      </c>
      <c r="F15" s="134">
        <v>25043915.739999998</v>
      </c>
      <c r="G15" s="134">
        <v>4159152.6233333331</v>
      </c>
      <c r="H15" s="131">
        <v>19.914770400312584</v>
      </c>
      <c r="I15" s="130" t="s">
        <v>2892</v>
      </c>
      <c r="J15" s="134">
        <v>49353160.939999998</v>
      </c>
      <c r="K15" s="134">
        <v>13335572</v>
      </c>
      <c r="L15" s="134">
        <v>11112976.666666666</v>
      </c>
      <c r="M15" s="134">
        <v>13341032</v>
      </c>
      <c r="N15" s="134">
        <v>2228055.3333333335</v>
      </c>
      <c r="O15" s="131">
        <v>20.049131750779043</v>
      </c>
      <c r="P15" s="130" t="s">
        <v>2892</v>
      </c>
      <c r="Q15" s="134">
        <v>1741912.22</v>
      </c>
      <c r="R15" s="134">
        <v>1372000</v>
      </c>
      <c r="S15" s="134">
        <v>1143333.3333333335</v>
      </c>
      <c r="T15" s="134">
        <v>1372000</v>
      </c>
      <c r="U15" s="134">
        <v>228666.66666666669</v>
      </c>
      <c r="V15" s="131">
        <v>20</v>
      </c>
      <c r="W15" s="130" t="s">
        <v>2892</v>
      </c>
      <c r="X15" s="134">
        <v>55038919.229999997</v>
      </c>
      <c r="Y15" s="134">
        <v>1280804.8700000001</v>
      </c>
      <c r="Z15" s="134">
        <v>1067337.3916666668</v>
      </c>
      <c r="AA15" s="134">
        <v>1280804.92</v>
      </c>
      <c r="AB15" s="134">
        <v>213467.52833333332</v>
      </c>
      <c r="AC15" s="131">
        <v>20.00000468455433</v>
      </c>
      <c r="AD15" s="130" t="s">
        <v>2892</v>
      </c>
      <c r="AE15" s="134">
        <v>4154138.79</v>
      </c>
      <c r="AF15" s="134">
        <v>3015347.98</v>
      </c>
      <c r="AG15" s="134">
        <v>2512789.9833333334</v>
      </c>
      <c r="AH15" s="134">
        <v>2080420</v>
      </c>
      <c r="AI15" s="134">
        <v>-432369.98333333334</v>
      </c>
      <c r="AJ15" s="131">
        <v>-17.206769614696341</v>
      </c>
      <c r="AK15" s="130" t="s">
        <v>2891</v>
      </c>
      <c r="AL15" s="134">
        <v>540717.13</v>
      </c>
      <c r="AM15" s="134">
        <v>869823.4</v>
      </c>
      <c r="AN15" s="134">
        <v>724852.83333333337</v>
      </c>
      <c r="AO15" s="134">
        <v>1328823.3999999999</v>
      </c>
      <c r="AP15" s="134">
        <v>603970.56666666677</v>
      </c>
      <c r="AQ15" s="131">
        <v>83.323198709071278</v>
      </c>
      <c r="AR15" s="130" t="s">
        <v>2892</v>
      </c>
      <c r="AS15" s="134">
        <v>4003000</v>
      </c>
      <c r="AT15" s="134">
        <v>8426142.7899999991</v>
      </c>
      <c r="AU15" s="134">
        <v>7021785.6583333332</v>
      </c>
      <c r="AV15" s="134">
        <v>3887061</v>
      </c>
      <c r="AW15" s="134">
        <v>-3134724.6583333332</v>
      </c>
      <c r="AX15" s="131">
        <v>-44.642841733756093</v>
      </c>
      <c r="AY15" s="130" t="s">
        <v>2891</v>
      </c>
      <c r="AZ15" s="134">
        <v>3597705</v>
      </c>
      <c r="BA15" s="134">
        <v>10939500</v>
      </c>
      <c r="BB15" s="134">
        <v>9116250</v>
      </c>
      <c r="BC15" s="134">
        <v>9904700</v>
      </c>
      <c r="BD15" s="134">
        <v>788450</v>
      </c>
      <c r="BE15" s="131">
        <v>8.6488413547237073</v>
      </c>
      <c r="BF15" s="130" t="s">
        <v>2892</v>
      </c>
      <c r="BG15" s="134">
        <v>1771402.96</v>
      </c>
      <c r="BH15" s="134">
        <v>1268021.27</v>
      </c>
      <c r="BI15" s="134">
        <v>1056684.3916666666</v>
      </c>
      <c r="BJ15" s="134">
        <v>1268021.27</v>
      </c>
      <c r="BK15" s="134">
        <v>211336.87833333333</v>
      </c>
      <c r="BL15" s="131">
        <v>20</v>
      </c>
      <c r="BM15" s="130" t="s">
        <v>2892</v>
      </c>
      <c r="BN15" s="134">
        <v>746740.87</v>
      </c>
      <c r="BO15" s="134">
        <v>1170117.77</v>
      </c>
      <c r="BP15" s="134">
        <v>975098.1416666666</v>
      </c>
      <c r="BQ15" s="134">
        <v>1170117.77</v>
      </c>
      <c r="BR15" s="134">
        <v>195019.62833333333</v>
      </c>
      <c r="BS15" s="131">
        <v>20</v>
      </c>
      <c r="BT15" s="130" t="s">
        <v>2892</v>
      </c>
      <c r="BU15" s="134">
        <v>4878713.54</v>
      </c>
      <c r="BV15" s="134">
        <v>9367580.7599999998</v>
      </c>
      <c r="BW15" s="134">
        <v>7806317.2999999998</v>
      </c>
      <c r="BX15" s="134">
        <v>10375580.76</v>
      </c>
      <c r="BY15" s="134">
        <v>2569263.46</v>
      </c>
      <c r="BZ15" s="131">
        <v>32.912618860624583</v>
      </c>
      <c r="CA15" s="130" t="s">
        <v>2892</v>
      </c>
      <c r="CB15" s="134">
        <v>2604294.44</v>
      </c>
      <c r="CC15" s="134">
        <v>17037500</v>
      </c>
      <c r="CD15" s="134">
        <v>14197916.666666668</v>
      </c>
      <c r="CE15" s="134">
        <v>14937500</v>
      </c>
      <c r="CF15" s="134">
        <v>739583.33333333326</v>
      </c>
      <c r="CG15" s="131">
        <v>5.2090975788701392</v>
      </c>
      <c r="CH15" s="130" t="s">
        <v>2892</v>
      </c>
      <c r="CI15" s="134">
        <v>2009271.08</v>
      </c>
      <c r="CJ15" s="134">
        <v>678864.41</v>
      </c>
      <c r="CK15" s="134">
        <v>565720.34166666667</v>
      </c>
      <c r="CL15" s="134">
        <v>678864.41</v>
      </c>
      <c r="CM15" s="134">
        <v>113144.06833333334</v>
      </c>
      <c r="CN15" s="131">
        <v>20</v>
      </c>
      <c r="CO15" s="130" t="s">
        <v>2892</v>
      </c>
      <c r="CP15" s="134">
        <v>1143351.69</v>
      </c>
      <c r="CQ15" s="134">
        <v>1469113.08</v>
      </c>
      <c r="CR15" s="134">
        <v>1224260.8999999999</v>
      </c>
      <c r="CS15" s="134">
        <v>2024853.9300000002</v>
      </c>
      <c r="CT15" s="134">
        <v>800593.03</v>
      </c>
      <c r="CU15" s="131">
        <v>65.393988323894035</v>
      </c>
      <c r="CV15" s="130" t="s">
        <v>2892</v>
      </c>
      <c r="CW15" s="134">
        <v>2524683.39</v>
      </c>
      <c r="CX15" s="134">
        <v>779233.05</v>
      </c>
      <c r="CY15" s="134">
        <v>649360.875</v>
      </c>
      <c r="CZ15" s="134">
        <v>779233.15</v>
      </c>
      <c r="DA15" s="134">
        <v>129872.27499999999</v>
      </c>
      <c r="DB15" s="131">
        <v>20.000015399757491</v>
      </c>
      <c r="DC15" s="130" t="s">
        <v>2892</v>
      </c>
      <c r="DD15" s="134">
        <v>1092457.94</v>
      </c>
      <c r="DE15" s="134">
        <v>899734.82</v>
      </c>
      <c r="DF15" s="134">
        <v>749779.01666666672</v>
      </c>
      <c r="DG15" s="134">
        <v>899734.82</v>
      </c>
      <c r="DH15" s="134">
        <v>149955.80333333334</v>
      </c>
      <c r="DI15" s="131">
        <v>20</v>
      </c>
      <c r="DJ15" s="130" t="s">
        <v>2892</v>
      </c>
      <c r="DK15" s="15">
        <f>C15+J15+Q15+X15+AE15+AL15+AS15+AZ15+BG15+BN15+BU15+CB15+CI15+CP15+CW15+DD15</f>
        <v>155305992.35999998</v>
      </c>
      <c r="DL15" s="15">
        <f t="shared" ref="DL15:DO16" si="7">D15+K15+R15+Y15+AF15+AM15+AT15+BA15+BH15+BO15+BV15+CC15+CJ15+CQ15+CX15+DE15</f>
        <v>96971071.939999983</v>
      </c>
      <c r="DM15" s="15">
        <f t="shared" si="7"/>
        <v>80809226.616666675</v>
      </c>
      <c r="DN15" s="15">
        <f t="shared" si="2"/>
        <v>90372663.170000002</v>
      </c>
      <c r="DO15" s="15">
        <f t="shared" si="7"/>
        <v>9563436.5533333309</v>
      </c>
      <c r="DP15" s="15">
        <f>DO15/DM15*100</f>
        <v>11.834584927658371</v>
      </c>
      <c r="DQ15" s="15" t="str">
        <f t="shared" si="4"/>
        <v>OK</v>
      </c>
    </row>
    <row r="16" spans="1:197" s="35" customFormat="1" ht="14.25" customHeight="1">
      <c r="A16" s="39" t="s">
        <v>2865</v>
      </c>
      <c r="B16" s="39" t="s">
        <v>2796</v>
      </c>
      <c r="C16" s="134">
        <v>24486066.149999999</v>
      </c>
      <c r="D16" s="134">
        <v>20200000</v>
      </c>
      <c r="E16" s="134">
        <v>16833333.333333332</v>
      </c>
      <c r="F16" s="134">
        <v>17603036.32</v>
      </c>
      <c r="G16" s="134">
        <v>769702.98666666658</v>
      </c>
      <c r="H16" s="131">
        <v>4.5724929900990103</v>
      </c>
      <c r="I16" s="130" t="s">
        <v>2892</v>
      </c>
      <c r="J16" s="134">
        <v>5628104.1699999999</v>
      </c>
      <c r="K16" s="134">
        <v>6000000</v>
      </c>
      <c r="L16" s="134">
        <v>5000000</v>
      </c>
      <c r="M16" s="134">
        <v>5446507.0900000008</v>
      </c>
      <c r="N16" s="134">
        <v>446507.09</v>
      </c>
      <c r="O16" s="131">
        <v>8.9301417999999995</v>
      </c>
      <c r="P16" s="130" t="s">
        <v>2892</v>
      </c>
      <c r="Q16" s="134">
        <v>1020758.8</v>
      </c>
      <c r="R16" s="134">
        <v>1113190</v>
      </c>
      <c r="S16" s="134">
        <v>927658.33333333337</v>
      </c>
      <c r="T16" s="134">
        <v>890538.71</v>
      </c>
      <c r="U16" s="134">
        <v>-37119.623333333337</v>
      </c>
      <c r="V16" s="131">
        <v>-4.0014326395314361</v>
      </c>
      <c r="W16" s="130" t="s">
        <v>2891</v>
      </c>
      <c r="X16" s="134">
        <v>759953.96</v>
      </c>
      <c r="Y16" s="134">
        <v>680000</v>
      </c>
      <c r="Z16" s="134">
        <v>566666.66666666674</v>
      </c>
      <c r="AA16" s="134">
        <v>357588.13000000006</v>
      </c>
      <c r="AB16" s="134">
        <v>-209078.53666666668</v>
      </c>
      <c r="AC16" s="131">
        <v>-36.896212352941177</v>
      </c>
      <c r="AD16" s="130" t="s">
        <v>2891</v>
      </c>
      <c r="AE16" s="134">
        <v>1551154.73</v>
      </c>
      <c r="AF16" s="134">
        <v>1502957.15</v>
      </c>
      <c r="AG16" s="134">
        <v>1252464.2916666667</v>
      </c>
      <c r="AH16" s="134">
        <v>995428.78999999992</v>
      </c>
      <c r="AI16" s="134">
        <v>-257035.50166666668</v>
      </c>
      <c r="AJ16" s="131">
        <v>-20.522381626116218</v>
      </c>
      <c r="AK16" s="130" t="s">
        <v>2891</v>
      </c>
      <c r="AL16" s="134">
        <v>607670.96</v>
      </c>
      <c r="AM16" s="134">
        <v>650000</v>
      </c>
      <c r="AN16" s="134">
        <v>541666.66666666674</v>
      </c>
      <c r="AO16" s="134">
        <v>327767.65999999997</v>
      </c>
      <c r="AP16" s="134">
        <v>-213899.00666666668</v>
      </c>
      <c r="AQ16" s="131">
        <v>-39.489047384615382</v>
      </c>
      <c r="AR16" s="130" t="s">
        <v>2891</v>
      </c>
      <c r="AS16" s="134">
        <v>748133.65</v>
      </c>
      <c r="AT16" s="134">
        <v>770577.65</v>
      </c>
      <c r="AU16" s="134">
        <v>642148.04166666674</v>
      </c>
      <c r="AV16" s="134">
        <v>717141.5</v>
      </c>
      <c r="AW16" s="134">
        <v>74993.458333333343</v>
      </c>
      <c r="AX16" s="131">
        <v>11.678531034477835</v>
      </c>
      <c r="AY16" s="130" t="s">
        <v>2892</v>
      </c>
      <c r="AZ16" s="134">
        <v>545846.34</v>
      </c>
      <c r="BA16" s="134">
        <v>475000</v>
      </c>
      <c r="BB16" s="134">
        <v>395833.33333333337</v>
      </c>
      <c r="BC16" s="134">
        <v>495002.01</v>
      </c>
      <c r="BD16" s="134">
        <v>99168.676666666666</v>
      </c>
      <c r="BE16" s="131">
        <v>25.05313936842105</v>
      </c>
      <c r="BF16" s="130" t="s">
        <v>2892</v>
      </c>
      <c r="BG16" s="134">
        <v>1157837.94</v>
      </c>
      <c r="BH16" s="134">
        <v>1165932</v>
      </c>
      <c r="BI16" s="134">
        <v>971610</v>
      </c>
      <c r="BJ16" s="134">
        <v>735651.11</v>
      </c>
      <c r="BK16" s="134">
        <v>-235958.89</v>
      </c>
      <c r="BL16" s="131">
        <v>-24.285350089027489</v>
      </c>
      <c r="BM16" s="130" t="s">
        <v>2891</v>
      </c>
      <c r="BN16" s="134">
        <v>856566.51</v>
      </c>
      <c r="BO16" s="134">
        <v>780000</v>
      </c>
      <c r="BP16" s="134">
        <v>650000</v>
      </c>
      <c r="BQ16" s="134">
        <v>795981.53</v>
      </c>
      <c r="BR16" s="134">
        <v>145981.53</v>
      </c>
      <c r="BS16" s="131">
        <v>22.458696923076925</v>
      </c>
      <c r="BT16" s="130" t="s">
        <v>2892</v>
      </c>
      <c r="BU16" s="134">
        <v>519711</v>
      </c>
      <c r="BV16" s="134">
        <v>410000</v>
      </c>
      <c r="BW16" s="134">
        <v>341666.66666666669</v>
      </c>
      <c r="BX16" s="134">
        <v>339018.73</v>
      </c>
      <c r="BY16" s="134">
        <v>-2647.936666666667</v>
      </c>
      <c r="BZ16" s="131">
        <v>-0.77500585365853658</v>
      </c>
      <c r="CA16" s="130" t="s">
        <v>2891</v>
      </c>
      <c r="CB16" s="134">
        <v>535029.79</v>
      </c>
      <c r="CC16" s="134">
        <v>535029.79</v>
      </c>
      <c r="CD16" s="134">
        <v>445858.15833333333</v>
      </c>
      <c r="CE16" s="134">
        <v>406179.12</v>
      </c>
      <c r="CF16" s="134">
        <v>-39679.038333333338</v>
      </c>
      <c r="CG16" s="131">
        <v>-8.8994756721864032</v>
      </c>
      <c r="CH16" s="130" t="s">
        <v>2891</v>
      </c>
      <c r="CI16" s="134">
        <v>242867.95</v>
      </c>
      <c r="CJ16" s="134">
        <v>270000</v>
      </c>
      <c r="CK16" s="134">
        <v>225000</v>
      </c>
      <c r="CL16" s="134">
        <v>206013.2</v>
      </c>
      <c r="CM16" s="134">
        <v>-18986.8</v>
      </c>
      <c r="CN16" s="131">
        <v>-8.4385777777777768</v>
      </c>
      <c r="CO16" s="130" t="s">
        <v>2891</v>
      </c>
      <c r="CP16" s="134">
        <v>1149952.27</v>
      </c>
      <c r="CQ16" s="134">
        <v>1139000</v>
      </c>
      <c r="CR16" s="134">
        <v>949166.66666666663</v>
      </c>
      <c r="CS16" s="134">
        <v>857280.76</v>
      </c>
      <c r="CT16" s="134">
        <v>-91885.906666666662</v>
      </c>
      <c r="CU16" s="131">
        <v>-9.6806925373134334</v>
      </c>
      <c r="CV16" s="130" t="s">
        <v>2891</v>
      </c>
      <c r="CW16" s="134">
        <v>641781.31999999995</v>
      </c>
      <c r="CX16" s="134">
        <v>585000</v>
      </c>
      <c r="CY16" s="134">
        <v>487500</v>
      </c>
      <c r="CZ16" s="134">
        <v>442962.52</v>
      </c>
      <c r="DA16" s="134">
        <v>-44537.48</v>
      </c>
      <c r="DB16" s="131">
        <v>-9.1358933333333336</v>
      </c>
      <c r="DC16" s="130" t="s">
        <v>2891</v>
      </c>
      <c r="DD16" s="134">
        <v>530906.37</v>
      </c>
      <c r="DE16" s="134">
        <v>500000</v>
      </c>
      <c r="DF16" s="134">
        <v>416666.66666666669</v>
      </c>
      <c r="DG16" s="134">
        <v>440658.36999999994</v>
      </c>
      <c r="DH16" s="134">
        <v>23991.703333333335</v>
      </c>
      <c r="DI16" s="131">
        <v>5.7580087999999998</v>
      </c>
      <c r="DJ16" s="130" t="s">
        <v>2892</v>
      </c>
      <c r="DK16" s="15">
        <f>C16+J16+Q16+X16+AE16+AL16+AS16+AZ16+BG16+BN16+BU16+CB16+CI16+CP16+CW16+DD16</f>
        <v>40982341.910000004</v>
      </c>
      <c r="DL16" s="15">
        <f t="shared" si="7"/>
        <v>36776686.589999996</v>
      </c>
      <c r="DM16" s="15">
        <f t="shared" si="7"/>
        <v>30647238.825000007</v>
      </c>
      <c r="DN16" s="15">
        <f t="shared" si="2"/>
        <v>31056755.550000004</v>
      </c>
      <c r="DO16" s="15">
        <f t="shared" si="7"/>
        <v>409516.72500000003</v>
      </c>
      <c r="DP16" s="15">
        <f>DO16/DM16*100</f>
        <v>1.3362271470470715</v>
      </c>
      <c r="DQ16" s="15" t="str">
        <f t="shared" si="4"/>
        <v>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1403947772.2</v>
      </c>
      <c r="D17" s="24">
        <f t="shared" ref="D17" si="8">SUM(D5:D16)</f>
        <v>1504395715.74</v>
      </c>
      <c r="E17" s="24">
        <f>SUM(E5:E16)</f>
        <v>1253663096.4499998</v>
      </c>
      <c r="F17" s="24">
        <f>SUM(F5:F16)</f>
        <v>1157791896.01</v>
      </c>
      <c r="G17" s="24">
        <f>F17-E17</f>
        <v>-95871200.439999819</v>
      </c>
      <c r="H17" s="24">
        <f>G17/E17*100</f>
        <v>-7.6472858387136453</v>
      </c>
      <c r="I17" s="24"/>
      <c r="J17" s="24">
        <f>SUM(J5:J16)</f>
        <v>466993105.79000002</v>
      </c>
      <c r="K17" s="24">
        <f>SUM(K5:K16)</f>
        <v>455505572</v>
      </c>
      <c r="L17" s="24">
        <f t="shared" ref="L17" si="9">SUM(L5:L16)</f>
        <v>379587976.66666669</v>
      </c>
      <c r="M17" s="24">
        <f>SUM(M5:M16)</f>
        <v>408908554.31999993</v>
      </c>
      <c r="N17" s="24">
        <f>M17-L17</f>
        <v>29320577.653333247</v>
      </c>
      <c r="O17" s="24">
        <f t="shared" ref="O17" si="10">N17/L17*100</f>
        <v>7.7243167475457124</v>
      </c>
      <c r="P17" s="24">
        <f t="shared" ref="P17:BM17" si="11">SUM(P5:P15)</f>
        <v>0</v>
      </c>
      <c r="Q17" s="24">
        <f t="shared" ref="Q17" si="12">SUM(Q5:Q16)</f>
        <v>108168346.05</v>
      </c>
      <c r="R17" s="24">
        <f t="shared" ref="R17" si="13">SUM(R5:R16)</f>
        <v>111153119</v>
      </c>
      <c r="S17" s="24">
        <f t="shared" ref="S17" si="14">SUM(S5:S16)</f>
        <v>92627599.166666672</v>
      </c>
      <c r="T17" s="24">
        <f t="shared" ref="T17" si="15">SUM(T5:T16)</f>
        <v>90973831.629999995</v>
      </c>
      <c r="U17" s="24">
        <f t="shared" ref="U17" si="16">T17-S17</f>
        <v>-1653767.5366666764</v>
      </c>
      <c r="V17" s="24">
        <f t="shared" ref="V17" si="17">U17/S17*100</f>
        <v>-1.7853939339300156</v>
      </c>
      <c r="W17" s="24">
        <f t="shared" si="11"/>
        <v>0</v>
      </c>
      <c r="X17" s="24">
        <f>SUM(X5:X16)</f>
        <v>134237678.63999999</v>
      </c>
      <c r="Y17" s="24">
        <f>SUM(Y5:Y16)</f>
        <v>91358664.540000007</v>
      </c>
      <c r="Z17" s="24">
        <f>SUM(Z5:Z16)</f>
        <v>76132220.450000003</v>
      </c>
      <c r="AA17" s="24">
        <f>SUM(AA5:AA16)</f>
        <v>66784923.170000009</v>
      </c>
      <c r="AB17" s="24">
        <f t="shared" ref="AB17" si="18">AA17-Z17</f>
        <v>-9347297.2799999937</v>
      </c>
      <c r="AC17" s="24">
        <f t="shared" ref="AC17" si="19">AB17/Z17*100</f>
        <v>-12.277715302076144</v>
      </c>
      <c r="AD17" s="24">
        <f>SUM(AD5:AD16)</f>
        <v>0</v>
      </c>
      <c r="AE17" s="24">
        <f t="shared" ref="AE17" si="20">SUM(AE5:AE16)</f>
        <v>86185736.330000013</v>
      </c>
      <c r="AF17" s="24">
        <f t="shared" ref="AF17" si="21">SUM(AF5:AF16)</f>
        <v>86859627.629999995</v>
      </c>
      <c r="AG17" s="24">
        <f t="shared" ref="AG17" si="22">SUM(AG5:AG16)</f>
        <v>72383023.025000006</v>
      </c>
      <c r="AH17" s="24">
        <f t="shared" ref="AH17" si="23">SUM(AH5:AH16)</f>
        <v>77274193.239999995</v>
      </c>
      <c r="AI17" s="24">
        <f t="shared" ref="AI17" si="24">AH17-AG17</f>
        <v>4891170.2149999887</v>
      </c>
      <c r="AJ17" s="24">
        <f t="shared" ref="AJ17" si="25">AI17/AG17*100</f>
        <v>6.7573444857513794</v>
      </c>
      <c r="AK17" s="24">
        <f t="shared" si="11"/>
        <v>0</v>
      </c>
      <c r="AL17" s="24">
        <f>SUM(AL5:AL16)</f>
        <v>76805645.529999986</v>
      </c>
      <c r="AM17" s="24">
        <f t="shared" ref="AM17" si="26">SUM(AM5:AM16)</f>
        <v>80927823.400000006</v>
      </c>
      <c r="AN17" s="24">
        <f t="shared" ref="AN17" si="27">SUM(AN5:AN16)</f>
        <v>67439852.833333328</v>
      </c>
      <c r="AO17" s="24">
        <f t="shared" ref="AO17" si="28">SUM(AO5:AO16)</f>
        <v>60537771.649999991</v>
      </c>
      <c r="AP17" s="24">
        <f t="shared" ref="AP17" si="29">AO17-AN17</f>
        <v>-6902081.1833333373</v>
      </c>
      <c r="AQ17" s="24">
        <f t="shared" ref="AQ17" si="30">AP17/AN17*100</f>
        <v>-10.234425037063341</v>
      </c>
      <c r="AR17" s="24">
        <f t="shared" si="11"/>
        <v>0</v>
      </c>
      <c r="AS17" s="24">
        <f>SUM(AS5:AS16)</f>
        <v>215293243.84000003</v>
      </c>
      <c r="AT17" s="24">
        <f>SUM(AT5:AT16)</f>
        <v>210185862.27000001</v>
      </c>
      <c r="AU17" s="24">
        <f>SUM(AU5:AU16)</f>
        <v>175154885.22499999</v>
      </c>
      <c r="AV17" s="24">
        <f>SUM(AV5:AV16)</f>
        <v>189303164.79999998</v>
      </c>
      <c r="AW17" s="24">
        <f t="shared" ref="AW17" si="31">AV17-AU17</f>
        <v>14148279.574999988</v>
      </c>
      <c r="AX17" s="24">
        <f t="shared" ref="AX17" si="32">AW17/AU17*100</f>
        <v>8.0775820536352327</v>
      </c>
      <c r="AY17" s="24">
        <f>SUM(AY5:AY16)</f>
        <v>0</v>
      </c>
      <c r="AZ17" s="24">
        <f t="shared" ref="AZ17" si="33">SUM(AZ5:AZ16)</f>
        <v>91955034.090000004</v>
      </c>
      <c r="BA17" s="24">
        <f t="shared" ref="BA17" si="34">SUM(BA5:BA16)</f>
        <v>96237800</v>
      </c>
      <c r="BB17" s="24">
        <f t="shared" ref="BB17" si="35">SUM(BB5:BB16)</f>
        <v>80198166.666666657</v>
      </c>
      <c r="BC17" s="24">
        <f t="shared" ref="BC17" si="36">SUM(BC5:BC16)</f>
        <v>83507895.790000007</v>
      </c>
      <c r="BD17" s="24">
        <f t="shared" ref="BD17" si="37">BC17-BB17</f>
        <v>3309729.1233333498</v>
      </c>
      <c r="BE17" s="24">
        <f t="shared" ref="BE17" si="38">BD17/BB17*100</f>
        <v>4.126938633260548</v>
      </c>
      <c r="BF17" s="24">
        <f t="shared" si="11"/>
        <v>0</v>
      </c>
      <c r="BG17" s="24">
        <f t="shared" ref="BG17" si="39">SUM(BG5:BG16)</f>
        <v>90291946.489999995</v>
      </c>
      <c r="BH17" s="24">
        <f t="shared" ref="BH17" si="40">SUM(BH5:BH16)</f>
        <v>95719733.390000001</v>
      </c>
      <c r="BI17" s="24">
        <f t="shared" ref="BI17" si="41">SUM(BI5:BI16)</f>
        <v>79766444.49166666</v>
      </c>
      <c r="BJ17" s="24">
        <f t="shared" ref="BJ17" si="42">SUM(BJ5:BJ16)</f>
        <v>77989677.12999998</v>
      </c>
      <c r="BK17" s="24">
        <f t="shared" ref="BK17" si="43">BJ17-BI17</f>
        <v>-1776767.3616666794</v>
      </c>
      <c r="BL17" s="24">
        <f t="shared" ref="BL17" si="44">BK17/BI17*100</f>
        <v>-2.2274621527756593</v>
      </c>
      <c r="BM17" s="24">
        <f t="shared" si="11"/>
        <v>0</v>
      </c>
      <c r="BN17" s="24">
        <f>SUM(BN5:BN16)</f>
        <v>90044898.190000013</v>
      </c>
      <c r="BO17" s="24">
        <f>SUM(BO5:BO16)</f>
        <v>90468117.769999996</v>
      </c>
      <c r="BP17" s="24">
        <f>SUM(BP5:BP16)</f>
        <v>75390098.141666666</v>
      </c>
      <c r="BQ17" s="24">
        <f>SUM(BQ5:BQ16)</f>
        <v>78272818.859999999</v>
      </c>
      <c r="BR17" s="24">
        <f t="shared" ref="BR17" si="45">BQ17-BP17</f>
        <v>2882720.7183333337</v>
      </c>
      <c r="BS17" s="24">
        <f t="shared" ref="BS17" si="46">BR17/BP17*100</f>
        <v>3.8237391771481311</v>
      </c>
      <c r="BT17" s="24">
        <f>SUM(BT5:BT16)</f>
        <v>0</v>
      </c>
      <c r="BU17" s="24">
        <f t="shared" ref="BU17" si="47">SUM(BU5:BU16)</f>
        <v>95455136.49000001</v>
      </c>
      <c r="BV17" s="24">
        <f t="shared" ref="BV17" si="48">SUM(BV5:BV16)</f>
        <v>93882510.760000005</v>
      </c>
      <c r="BW17" s="24">
        <f t="shared" ref="BW17" si="49">SUM(BW5:BW16)</f>
        <v>78235425.633333325</v>
      </c>
      <c r="BX17" s="24">
        <f t="shared" ref="BX17" si="50">SUM(BX5:BX16)</f>
        <v>89801654.310000017</v>
      </c>
      <c r="BY17" s="24">
        <f t="shared" ref="BY17" si="51">BX17-BW17</f>
        <v>11566228.676666692</v>
      </c>
      <c r="BZ17" s="24">
        <f t="shared" ref="BZ17" si="52">BY17/BW17*100</f>
        <v>14.783876463936222</v>
      </c>
      <c r="CA17" s="24">
        <f t="shared" ref="CA17:DC17" si="53">SUM(CA5:CA15)</f>
        <v>0</v>
      </c>
      <c r="CB17" s="24">
        <f t="shared" ref="CB17" si="54">SUM(CB5:CB16)</f>
        <v>141820407.34999999</v>
      </c>
      <c r="CC17" s="24">
        <f t="shared" ref="CC17" si="55">SUM(CC5:CC16)</f>
        <v>168462175.80999997</v>
      </c>
      <c r="CD17" s="24">
        <f t="shared" ref="CD17" si="56">SUM(CD5:CD16)</f>
        <v>140385146.50833333</v>
      </c>
      <c r="CE17" s="24">
        <f t="shared" ref="CE17" si="57">SUM(CE5:CE16)</f>
        <v>141324432.79000002</v>
      </c>
      <c r="CF17" s="24">
        <f t="shared" ref="CF17" si="58">CE17-CD17</f>
        <v>939286.28166669607</v>
      </c>
      <c r="CG17" s="24">
        <f t="shared" ref="CG17" si="59">CF17/CD17*100</f>
        <v>0.66907810764078213</v>
      </c>
      <c r="CH17" s="24">
        <f t="shared" si="53"/>
        <v>0</v>
      </c>
      <c r="CI17" s="24">
        <f t="shared" ref="CI17" si="60">SUM(CI5:CI16)</f>
        <v>50578745.520000003</v>
      </c>
      <c r="CJ17" s="24">
        <f t="shared" ref="CJ17" si="61">SUM(CJ5:CJ16)</f>
        <v>48053064.409999996</v>
      </c>
      <c r="CK17" s="24">
        <f t="shared" ref="CK17" si="62">SUM(CK5:CK16)</f>
        <v>40044220.341666669</v>
      </c>
      <c r="CL17" s="24">
        <f t="shared" ref="CL17" si="63">SUM(CL5:CL16)</f>
        <v>40922128.750000007</v>
      </c>
      <c r="CM17" s="24">
        <f t="shared" ref="CM17" si="64">CL17-CK17</f>
        <v>877908.4083333388</v>
      </c>
      <c r="CN17" s="24">
        <f t="shared" ref="CN17" si="65">CM17/CK17*100</f>
        <v>2.1923473620982468</v>
      </c>
      <c r="CO17" s="24">
        <f t="shared" si="53"/>
        <v>0</v>
      </c>
      <c r="CP17" s="24">
        <f t="shared" ref="CP17" si="66">SUM(CP5:CP16)</f>
        <v>111585890.78999999</v>
      </c>
      <c r="CQ17" s="24">
        <f t="shared" ref="CQ17" si="67">SUM(CQ5:CQ16)</f>
        <v>113581697.81999999</v>
      </c>
      <c r="CR17" s="24">
        <f t="shared" ref="CR17" si="68">SUM(CR5:CR16)</f>
        <v>94651414.850000024</v>
      </c>
      <c r="CS17" s="24">
        <f t="shared" ref="CS17" si="69">SUM(CS5:CS16)</f>
        <v>95897398.769999996</v>
      </c>
      <c r="CT17" s="24">
        <f t="shared" ref="CT17" si="70">CS17-CR17</f>
        <v>1245983.919999972</v>
      </c>
      <c r="CU17" s="24">
        <f t="shared" ref="CU17" si="71">CT17/CR17*100</f>
        <v>1.3163922821170291</v>
      </c>
      <c r="CV17" s="24">
        <f t="shared" si="53"/>
        <v>0</v>
      </c>
      <c r="CW17" s="24">
        <f t="shared" ref="CW17" si="72">SUM(CW5:CW16)</f>
        <v>54287097.969999999</v>
      </c>
      <c r="CX17" s="24">
        <f t="shared" ref="CX17" si="73">SUM(CX5:CX16)</f>
        <v>53393714.049999997</v>
      </c>
      <c r="CY17" s="24">
        <f t="shared" ref="CY17" si="74">SUM(CY5:CY16)</f>
        <v>44494761.708333336</v>
      </c>
      <c r="CZ17" s="24">
        <f t="shared" ref="CZ17" si="75">SUM(CZ5:CZ16)</f>
        <v>46307460.729999989</v>
      </c>
      <c r="DA17" s="24">
        <f t="shared" ref="DA17" si="76">CZ17-CY17</f>
        <v>1812699.0216666535</v>
      </c>
      <c r="DB17" s="24">
        <f t="shared" ref="DB17" si="77">DA17/CY17*100</f>
        <v>4.0739605114620865</v>
      </c>
      <c r="DC17" s="24">
        <f t="shared" si="53"/>
        <v>0</v>
      </c>
      <c r="DD17" s="24">
        <f>SUM(DD5:DD16)</f>
        <v>60105942.289999992</v>
      </c>
      <c r="DE17" s="24">
        <f>SUM(DE5:DE16)</f>
        <v>56560734.82</v>
      </c>
      <c r="DF17" s="24">
        <f>SUM(DF5:DF16)</f>
        <v>47133945.68333333</v>
      </c>
      <c r="DG17" s="24">
        <f>SUM(DG5:DG16)</f>
        <v>48569999.329999991</v>
      </c>
      <c r="DH17" s="24">
        <f t="shared" ref="DH17" si="78">DG17-DF17</f>
        <v>1436053.6466666609</v>
      </c>
      <c r="DI17" s="24">
        <f t="shared" ref="DI17" si="79">DH17/DF17*100</f>
        <v>3.0467503321591276</v>
      </c>
      <c r="DJ17" s="24">
        <f>SUM(DJ5:DJ16)</f>
        <v>0</v>
      </c>
      <c r="DK17" s="24">
        <f t="shared" ref="DK17" si="80">SUM(DK5:DK16)</f>
        <v>3277756627.5600004</v>
      </c>
      <c r="DL17" s="24">
        <f t="shared" ref="DL17" si="81">SUM(DL5:DL16)</f>
        <v>3196139031.6700006</v>
      </c>
      <c r="DM17" s="24">
        <f t="shared" ref="DM17" si="82">SUM(DM5:DM16)</f>
        <v>2663449193.0583329</v>
      </c>
      <c r="DN17" s="24">
        <f>SUM(DN5:DN16)</f>
        <v>2754167801.2800007</v>
      </c>
      <c r="DO17" s="24">
        <f t="shared" ref="DO17" si="83">DN17-DM17</f>
        <v>90718608.221667767</v>
      </c>
      <c r="DP17" s="24">
        <f>DO17/DM17*100</f>
        <v>3.4060573957297531</v>
      </c>
      <c r="DQ17" s="24">
        <f t="shared" ref="DQ17" si="84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34">
        <v>272004718.51999998</v>
      </c>
      <c r="D18" s="134">
        <v>288500000</v>
      </c>
      <c r="E18" s="134">
        <v>240416666.66666666</v>
      </c>
      <c r="F18" s="134">
        <v>222655396.16</v>
      </c>
      <c r="G18" s="134">
        <v>-17761270.506666664</v>
      </c>
      <c r="H18" s="131">
        <v>-7.3877035036395151</v>
      </c>
      <c r="I18" s="130" t="s">
        <v>2892</v>
      </c>
      <c r="J18" s="134">
        <v>57049751.859999999</v>
      </c>
      <c r="K18" s="134">
        <v>60000000</v>
      </c>
      <c r="L18" s="134">
        <v>50000000</v>
      </c>
      <c r="M18" s="134">
        <v>44277925.960000001</v>
      </c>
      <c r="N18" s="134">
        <v>-5722074.04</v>
      </c>
      <c r="O18" s="131">
        <v>-11.44414808</v>
      </c>
      <c r="P18" s="130" t="s">
        <v>2892</v>
      </c>
      <c r="Q18" s="134">
        <v>9526932.9299999997</v>
      </c>
      <c r="R18" s="134">
        <v>8484091.4000000004</v>
      </c>
      <c r="S18" s="134">
        <v>7070076.166666667</v>
      </c>
      <c r="T18" s="134">
        <v>7730340.3300000001</v>
      </c>
      <c r="U18" s="134">
        <v>660264.16333333333</v>
      </c>
      <c r="V18" s="131">
        <v>9.3388550245934407</v>
      </c>
      <c r="W18" s="130" t="s">
        <v>2891</v>
      </c>
      <c r="X18" s="134">
        <v>9043667.75</v>
      </c>
      <c r="Y18" s="134">
        <v>10500000</v>
      </c>
      <c r="Z18" s="134">
        <v>8750000</v>
      </c>
      <c r="AA18" s="134">
        <v>7571030.1500000004</v>
      </c>
      <c r="AB18" s="134">
        <v>-1178969.8500000001</v>
      </c>
      <c r="AC18" s="131">
        <v>-13.473941142857143</v>
      </c>
      <c r="AD18" s="130" t="s">
        <v>2892</v>
      </c>
      <c r="AE18" s="134">
        <v>8478070.5399999991</v>
      </c>
      <c r="AF18" s="134">
        <v>8478070.5399999991</v>
      </c>
      <c r="AG18" s="134">
        <v>7065058.7833333341</v>
      </c>
      <c r="AH18" s="134">
        <v>6580970.4900000002</v>
      </c>
      <c r="AI18" s="134">
        <v>-484088.29333333333</v>
      </c>
      <c r="AJ18" s="131">
        <v>-6.8518650471148357</v>
      </c>
      <c r="AK18" s="130" t="s">
        <v>2892</v>
      </c>
      <c r="AL18" s="134">
        <v>6647307.5499999998</v>
      </c>
      <c r="AM18" s="134">
        <v>6300000</v>
      </c>
      <c r="AN18" s="134">
        <v>5250000</v>
      </c>
      <c r="AO18" s="134">
        <v>2481613.86</v>
      </c>
      <c r="AP18" s="134">
        <v>-2768386.14</v>
      </c>
      <c r="AQ18" s="131">
        <v>-52.731164571428565</v>
      </c>
      <c r="AR18" s="130" t="s">
        <v>2892</v>
      </c>
      <c r="AS18" s="134">
        <v>22614529.190000001</v>
      </c>
      <c r="AT18" s="134">
        <v>25758831.050000001</v>
      </c>
      <c r="AU18" s="134">
        <v>21465692.541666668</v>
      </c>
      <c r="AV18" s="134">
        <v>22304825.27</v>
      </c>
      <c r="AW18" s="134">
        <v>839132.72833333339</v>
      </c>
      <c r="AX18" s="131">
        <v>3.9091807855931413</v>
      </c>
      <c r="AY18" s="130" t="s">
        <v>2891</v>
      </c>
      <c r="AZ18" s="134">
        <v>9705033.2899999991</v>
      </c>
      <c r="BA18" s="134">
        <v>11458505.17</v>
      </c>
      <c r="BB18" s="134">
        <v>9548754.3083333336</v>
      </c>
      <c r="BC18" s="134">
        <v>11138576.08</v>
      </c>
      <c r="BD18" s="134">
        <v>1589821.7716666667</v>
      </c>
      <c r="BE18" s="131">
        <v>16.649520139807205</v>
      </c>
      <c r="BF18" s="130" t="s">
        <v>2891</v>
      </c>
      <c r="BG18" s="134">
        <v>7426742.6500000004</v>
      </c>
      <c r="BH18" s="134">
        <v>8522046.6899999995</v>
      </c>
      <c r="BI18" s="134">
        <v>7101705.5750000002</v>
      </c>
      <c r="BJ18" s="134">
        <v>7791703.8200000003</v>
      </c>
      <c r="BK18" s="134">
        <v>689998.245</v>
      </c>
      <c r="BL18" s="131">
        <v>9.7159511572683019</v>
      </c>
      <c r="BM18" s="130" t="s">
        <v>2891</v>
      </c>
      <c r="BN18" s="134">
        <v>9240991.6500000004</v>
      </c>
      <c r="BO18" s="134">
        <v>9000000</v>
      </c>
      <c r="BP18" s="134">
        <v>7500000</v>
      </c>
      <c r="BQ18" s="134">
        <v>6443255.1500000004</v>
      </c>
      <c r="BR18" s="134">
        <v>-1056744.8500000001</v>
      </c>
      <c r="BS18" s="131">
        <v>-14.089931333333334</v>
      </c>
      <c r="BT18" s="130" t="s">
        <v>2892</v>
      </c>
      <c r="BU18" s="134">
        <v>8198373.8799999999</v>
      </c>
      <c r="BV18" s="134">
        <v>7500000</v>
      </c>
      <c r="BW18" s="134">
        <v>6250000</v>
      </c>
      <c r="BX18" s="134">
        <v>5766761.4299999997</v>
      </c>
      <c r="BY18" s="134">
        <v>-483238.57</v>
      </c>
      <c r="BZ18" s="131">
        <v>-7.7318171199999997</v>
      </c>
      <c r="CA18" s="130" t="s">
        <v>2892</v>
      </c>
      <c r="CB18" s="134">
        <v>13701817.49</v>
      </c>
      <c r="CC18" s="134">
        <v>12247513.970000001</v>
      </c>
      <c r="CD18" s="134">
        <v>10206261.641666668</v>
      </c>
      <c r="CE18" s="134">
        <v>9526894.7400000002</v>
      </c>
      <c r="CF18" s="134">
        <v>-679366.90166666661</v>
      </c>
      <c r="CG18" s="131">
        <v>-6.6563735628055793</v>
      </c>
      <c r="CH18" s="130" t="s">
        <v>2892</v>
      </c>
      <c r="CI18" s="134">
        <v>2431505.06</v>
      </c>
      <c r="CJ18" s="134">
        <v>2800000</v>
      </c>
      <c r="CK18" s="134">
        <v>2333333.333333333</v>
      </c>
      <c r="CL18" s="134">
        <v>2069182.57</v>
      </c>
      <c r="CM18" s="134">
        <v>-264150.76333333337</v>
      </c>
      <c r="CN18" s="131">
        <v>-11.320747000000001</v>
      </c>
      <c r="CO18" s="130" t="s">
        <v>2892</v>
      </c>
      <c r="CP18" s="134">
        <v>6800092.3399999999</v>
      </c>
      <c r="CQ18" s="134">
        <v>8300000</v>
      </c>
      <c r="CR18" s="134">
        <v>6916666.666666667</v>
      </c>
      <c r="CS18" s="134">
        <v>6186781.7699999996</v>
      </c>
      <c r="CT18" s="134">
        <v>-729884.89666666661</v>
      </c>
      <c r="CU18" s="131">
        <v>-10.552552722891566</v>
      </c>
      <c r="CV18" s="130" t="s">
        <v>2892</v>
      </c>
      <c r="CW18" s="134">
        <v>3728361.72</v>
      </c>
      <c r="CX18" s="134">
        <v>4000000</v>
      </c>
      <c r="CY18" s="134">
        <v>3333333.3333333335</v>
      </c>
      <c r="CZ18" s="134">
        <v>2917600.89</v>
      </c>
      <c r="DA18" s="134">
        <v>-415732.44333333336</v>
      </c>
      <c r="DB18" s="131">
        <v>-12.4719733</v>
      </c>
      <c r="DC18" s="130" t="s">
        <v>2892</v>
      </c>
      <c r="DD18" s="134">
        <v>3999111.51</v>
      </c>
      <c r="DE18" s="134">
        <v>3990000</v>
      </c>
      <c r="DF18" s="134">
        <v>3325000</v>
      </c>
      <c r="DG18" s="134">
        <v>3338989.79</v>
      </c>
      <c r="DH18" s="134">
        <v>13989.79</v>
      </c>
      <c r="DI18" s="131">
        <v>0.42074556390977441</v>
      </c>
      <c r="DJ18" s="130" t="s">
        <v>2891</v>
      </c>
      <c r="DK18" s="15">
        <f>C18+J18+Q18+X18+AE18+AL18+AS18+AZ18+BG18+BN18+BU18+CB18+CI18+CP18+CW18+DD18</f>
        <v>450597007.93000001</v>
      </c>
      <c r="DL18" s="15">
        <f>D18+K15+R18+Y18+AF18+AM18+AT18+BA18+BH18+BO18+BV18+CC18+CJ18+CQ18+CX18+DE18</f>
        <v>429174630.82000005</v>
      </c>
      <c r="DM18" s="15">
        <f t="shared" ref="DM18:DM32" si="85">E18+L18+S18+Z18+AG18+AN18+AU18+BB18+BI18+BP18+BW18+CD18+CK18+CR18+CY18+DF18</f>
        <v>396532549.01666665</v>
      </c>
      <c r="DN18" s="15">
        <f>F18+M18+T18+AA18+AH18+AO18+AV18+BC18+BJ18+BQ18+BX18+CE18+CL18+CS18+CZ18+DG18</f>
        <v>368781848.45999992</v>
      </c>
      <c r="DO18" s="15">
        <f t="shared" ref="DO18:DO32" si="86">DN18-DM18</f>
        <v>-27750700.556666732</v>
      </c>
      <c r="DP18" s="15">
        <f>DO18/DM18*100</f>
        <v>-6.9983411514347953</v>
      </c>
      <c r="DQ18" s="15" t="str">
        <f t="shared" ref="DQ18:DQ32" si="87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134">
        <v>183909527.59999999</v>
      </c>
      <c r="D19" s="134">
        <v>140000000</v>
      </c>
      <c r="E19" s="134">
        <v>116666666.66666666</v>
      </c>
      <c r="F19" s="134">
        <v>120849513.89000002</v>
      </c>
      <c r="G19" s="134">
        <v>4182847.2233333336</v>
      </c>
      <c r="H19" s="131">
        <v>3.58529762</v>
      </c>
      <c r="I19" s="130" t="s">
        <v>2891</v>
      </c>
      <c r="J19" s="134">
        <v>25879024.5</v>
      </c>
      <c r="K19" s="134">
        <v>27000000</v>
      </c>
      <c r="L19" s="134">
        <v>22500000</v>
      </c>
      <c r="M19" s="134">
        <v>29713967.449999999</v>
      </c>
      <c r="N19" s="134">
        <v>7213967.4500000002</v>
      </c>
      <c r="O19" s="131">
        <v>32.062077555555554</v>
      </c>
      <c r="P19" s="130" t="s">
        <v>2891</v>
      </c>
      <c r="Q19" s="134">
        <v>2683883.08</v>
      </c>
      <c r="R19" s="134">
        <v>2457601.7000000002</v>
      </c>
      <c r="S19" s="134">
        <v>2048001.4166666665</v>
      </c>
      <c r="T19" s="134">
        <v>2633744.7200000002</v>
      </c>
      <c r="U19" s="134">
        <v>585743.30333333334</v>
      </c>
      <c r="V19" s="131">
        <v>28.60072744904107</v>
      </c>
      <c r="W19" s="130" t="s">
        <v>2891</v>
      </c>
      <c r="X19" s="134">
        <v>1594242.52</v>
      </c>
      <c r="Y19" s="134">
        <v>1900000</v>
      </c>
      <c r="Z19" s="134">
        <v>1583333.3333333333</v>
      </c>
      <c r="AA19" s="134">
        <v>774774.43</v>
      </c>
      <c r="AB19" s="134">
        <v>-808558.90333333332</v>
      </c>
      <c r="AC19" s="131">
        <v>-51.066878105263157</v>
      </c>
      <c r="AD19" s="130" t="s">
        <v>2892</v>
      </c>
      <c r="AE19" s="134">
        <v>1443945.81</v>
      </c>
      <c r="AF19" s="134">
        <v>1443945.81</v>
      </c>
      <c r="AG19" s="134">
        <v>1203288.175</v>
      </c>
      <c r="AH19" s="134">
        <v>1170865.92</v>
      </c>
      <c r="AI19" s="134">
        <v>-32422.255000000001</v>
      </c>
      <c r="AJ19" s="131">
        <v>-2.6944713389209531</v>
      </c>
      <c r="AK19" s="130" t="s">
        <v>2892</v>
      </c>
      <c r="AL19" s="134">
        <v>1142713.1499999999</v>
      </c>
      <c r="AM19" s="134">
        <v>1500000</v>
      </c>
      <c r="AN19" s="134">
        <v>1250000</v>
      </c>
      <c r="AO19" s="134">
        <v>884593.08</v>
      </c>
      <c r="AP19" s="134">
        <v>-365406.92</v>
      </c>
      <c r="AQ19" s="131">
        <v>-29.232553599999999</v>
      </c>
      <c r="AR19" s="130" t="s">
        <v>2892</v>
      </c>
      <c r="AS19" s="134">
        <v>5889609.8799999999</v>
      </c>
      <c r="AT19" s="134">
        <v>5889609.8799999999</v>
      </c>
      <c r="AU19" s="134">
        <v>4908008.2333333325</v>
      </c>
      <c r="AV19" s="134">
        <v>3697836.24</v>
      </c>
      <c r="AW19" s="134">
        <v>-1210171.9933333332</v>
      </c>
      <c r="AX19" s="131">
        <v>-24.657089715422714</v>
      </c>
      <c r="AY19" s="130" t="s">
        <v>2892</v>
      </c>
      <c r="AZ19" s="134">
        <v>3118342.68</v>
      </c>
      <c r="BA19" s="134">
        <v>3300000</v>
      </c>
      <c r="BB19" s="134">
        <v>2750000</v>
      </c>
      <c r="BC19" s="134">
        <v>2647454.66</v>
      </c>
      <c r="BD19" s="134">
        <v>-102545.34</v>
      </c>
      <c r="BE19" s="131">
        <v>-3.7289214545454548</v>
      </c>
      <c r="BF19" s="130" t="s">
        <v>2892</v>
      </c>
      <c r="BG19" s="134">
        <v>1365679.76</v>
      </c>
      <c r="BH19" s="134">
        <v>1414946.16</v>
      </c>
      <c r="BI19" s="134">
        <v>1179121.8</v>
      </c>
      <c r="BJ19" s="134">
        <v>1063786.3600000001</v>
      </c>
      <c r="BK19" s="134">
        <v>-115335.44</v>
      </c>
      <c r="BL19" s="131">
        <v>-9.7814695648914292</v>
      </c>
      <c r="BM19" s="130" t="s">
        <v>2892</v>
      </c>
      <c r="BN19" s="134">
        <v>1852202.57</v>
      </c>
      <c r="BO19" s="134">
        <v>2500000</v>
      </c>
      <c r="BP19" s="134">
        <v>2083333.3333333333</v>
      </c>
      <c r="BQ19" s="134">
        <v>950445.55</v>
      </c>
      <c r="BR19" s="134">
        <v>-1132887.7833333334</v>
      </c>
      <c r="BS19" s="131">
        <v>-54.378613600000001</v>
      </c>
      <c r="BT19" s="130" t="s">
        <v>2892</v>
      </c>
      <c r="BU19" s="134">
        <v>1235500.06</v>
      </c>
      <c r="BV19" s="134">
        <v>1350000</v>
      </c>
      <c r="BW19" s="134">
        <v>1125000</v>
      </c>
      <c r="BX19" s="134">
        <v>1089288.8799999999</v>
      </c>
      <c r="BY19" s="134">
        <v>-35711.120000000003</v>
      </c>
      <c r="BZ19" s="131">
        <v>-3.1743217777777777</v>
      </c>
      <c r="CA19" s="130" t="s">
        <v>2892</v>
      </c>
      <c r="CB19" s="134">
        <v>4785535.87</v>
      </c>
      <c r="CC19" s="134">
        <v>3736413</v>
      </c>
      <c r="CD19" s="134">
        <v>3113677.5</v>
      </c>
      <c r="CE19" s="134">
        <v>3810076.26</v>
      </c>
      <c r="CF19" s="134">
        <v>696398.76</v>
      </c>
      <c r="CG19" s="131">
        <v>22.36579607232926</v>
      </c>
      <c r="CH19" s="130" t="s">
        <v>2891</v>
      </c>
      <c r="CI19" s="134">
        <v>768512.95</v>
      </c>
      <c r="CJ19" s="134">
        <v>706400</v>
      </c>
      <c r="CK19" s="134">
        <v>588666.66666666674</v>
      </c>
      <c r="CL19" s="134">
        <v>349706.6</v>
      </c>
      <c r="CM19" s="134">
        <v>-238960.06666666668</v>
      </c>
      <c r="CN19" s="131">
        <v>-40.593442808607023</v>
      </c>
      <c r="CO19" s="130" t="s">
        <v>2892</v>
      </c>
      <c r="CP19" s="134">
        <v>2318658.5499999998</v>
      </c>
      <c r="CQ19" s="134">
        <v>3000000</v>
      </c>
      <c r="CR19" s="134">
        <v>2500000</v>
      </c>
      <c r="CS19" s="134">
        <v>2056647.97</v>
      </c>
      <c r="CT19" s="134">
        <v>-443352.03</v>
      </c>
      <c r="CU19" s="131">
        <v>-17.734081199999999</v>
      </c>
      <c r="CV19" s="130" t="s">
        <v>2892</v>
      </c>
      <c r="CW19" s="134">
        <v>1020722.9</v>
      </c>
      <c r="CX19" s="134">
        <v>1300000</v>
      </c>
      <c r="CY19" s="134">
        <v>1083333.3333333333</v>
      </c>
      <c r="CZ19" s="134">
        <v>1374385.82</v>
      </c>
      <c r="DA19" s="134">
        <v>291052.48666666663</v>
      </c>
      <c r="DB19" s="131">
        <v>26.866383384615386</v>
      </c>
      <c r="DC19" s="130" t="s">
        <v>2891</v>
      </c>
      <c r="DD19" s="134">
        <v>796556.25</v>
      </c>
      <c r="DE19" s="134">
        <v>1100000</v>
      </c>
      <c r="DF19" s="134">
        <v>916666.66666666663</v>
      </c>
      <c r="DG19" s="134">
        <v>955092.68</v>
      </c>
      <c r="DH19" s="134">
        <v>38426.013333333329</v>
      </c>
      <c r="DI19" s="131">
        <v>4.1919287272727281</v>
      </c>
      <c r="DJ19" s="130" t="s">
        <v>2891</v>
      </c>
      <c r="DK19" s="15">
        <f t="shared" ref="DK19:DK31" si="88">C19+J18+Q19+X19+AE19+AL19+AS19+AZ19+BG19+BN19+BU19+CB19+CI19+CP19+CW19+DD19</f>
        <v>270975385.48999995</v>
      </c>
      <c r="DL19" s="15">
        <f t="shared" ref="DL19:DL31" si="89">D19+K18+R19+Y19+AF19+AM19+AT19+BA19+BH19+BO19+BV19+CC19+CJ19+CQ19+CX19+DE19</f>
        <v>231598916.54999998</v>
      </c>
      <c r="DM19" s="15">
        <f t="shared" si="85"/>
        <v>165499097.125</v>
      </c>
      <c r="DN19" s="15">
        <f t="shared" ref="DN19:DN32" si="90">F19+M19+T19+AA19+AH19+AO19+AV19+BC19+BJ19+BQ19+BX19+CE19+CL19+CS19+CZ19+DG19</f>
        <v>174022180.51000002</v>
      </c>
      <c r="DO19" s="15">
        <f t="shared" si="86"/>
        <v>8523083.3850000203</v>
      </c>
      <c r="DP19" s="15">
        <f t="shared" ref="DP19:DP32" si="91">DO19/DM19*100</f>
        <v>5.1499274213940947</v>
      </c>
      <c r="DQ19" s="15" t="str">
        <f t="shared" si="87"/>
        <v>OK</v>
      </c>
    </row>
    <row r="20" spans="1:197" s="25" customFormat="1" ht="15" customHeight="1">
      <c r="A20" s="39" t="s">
        <v>2816</v>
      </c>
      <c r="B20" s="39" t="s">
        <v>2817</v>
      </c>
      <c r="C20" s="134">
        <v>1413328.98</v>
      </c>
      <c r="D20" s="134">
        <v>1400000</v>
      </c>
      <c r="E20" s="134">
        <v>1166666.6666666665</v>
      </c>
      <c r="F20" s="134">
        <v>949275.09</v>
      </c>
      <c r="G20" s="134">
        <v>-217391.57666666669</v>
      </c>
      <c r="H20" s="131">
        <v>-18.633563714285714</v>
      </c>
      <c r="I20" s="130" t="s">
        <v>2892</v>
      </c>
      <c r="J20" s="134">
        <v>1171946.3600000001</v>
      </c>
      <c r="K20" s="134">
        <v>1000000</v>
      </c>
      <c r="L20" s="134">
        <v>833333.33333333337</v>
      </c>
      <c r="M20" s="134">
        <v>686634.85</v>
      </c>
      <c r="N20" s="134">
        <v>-146698.48333333334</v>
      </c>
      <c r="O20" s="131">
        <v>-17.603818</v>
      </c>
      <c r="P20" s="130" t="s">
        <v>2892</v>
      </c>
      <c r="Q20" s="134">
        <v>261222.38</v>
      </c>
      <c r="R20" s="134">
        <v>682907.47</v>
      </c>
      <c r="S20" s="134">
        <v>569089.55833333347</v>
      </c>
      <c r="T20" s="134">
        <v>186222.79</v>
      </c>
      <c r="U20" s="134">
        <v>-382866.76833333337</v>
      </c>
      <c r="V20" s="131">
        <v>-67.277067858109675</v>
      </c>
      <c r="W20" s="130" t="s">
        <v>2892</v>
      </c>
      <c r="X20" s="134">
        <v>161588.66</v>
      </c>
      <c r="Y20" s="134">
        <v>398755.3</v>
      </c>
      <c r="Z20" s="134">
        <v>332296.08333333337</v>
      </c>
      <c r="AA20" s="134">
        <v>101720.93</v>
      </c>
      <c r="AB20" s="134">
        <v>-230575.15333333335</v>
      </c>
      <c r="AC20" s="131">
        <v>-69.388465557699178</v>
      </c>
      <c r="AD20" s="130" t="s">
        <v>2892</v>
      </c>
      <c r="AE20" s="134">
        <v>254657.35</v>
      </c>
      <c r="AF20" s="134">
        <v>319301.33</v>
      </c>
      <c r="AG20" s="134">
        <v>266084.44166666671</v>
      </c>
      <c r="AH20" s="134">
        <v>177558.73</v>
      </c>
      <c r="AI20" s="134">
        <v>-88525.71166666667</v>
      </c>
      <c r="AJ20" s="131">
        <v>-33.26978124394283</v>
      </c>
      <c r="AK20" s="130" t="s">
        <v>2892</v>
      </c>
      <c r="AL20" s="134">
        <v>197952</v>
      </c>
      <c r="AM20" s="134">
        <v>400000</v>
      </c>
      <c r="AN20" s="134">
        <v>333333.33333333337</v>
      </c>
      <c r="AO20" s="134">
        <v>407980.36</v>
      </c>
      <c r="AP20" s="134">
        <v>74647.026666666672</v>
      </c>
      <c r="AQ20" s="131">
        <v>22.394107999999999</v>
      </c>
      <c r="AR20" s="130" t="s">
        <v>2891</v>
      </c>
      <c r="AS20" s="134">
        <v>893721.68</v>
      </c>
      <c r="AT20" s="134">
        <v>893721.68</v>
      </c>
      <c r="AU20" s="134">
        <v>744768.06666666677</v>
      </c>
      <c r="AV20" s="134">
        <v>423230.55</v>
      </c>
      <c r="AW20" s="134">
        <v>-321537.51666666672</v>
      </c>
      <c r="AX20" s="131">
        <v>-43.172838774594794</v>
      </c>
      <c r="AY20" s="130" t="s">
        <v>2892</v>
      </c>
      <c r="AZ20" s="134">
        <v>278719.03999999998</v>
      </c>
      <c r="BA20" s="134">
        <v>726962.55</v>
      </c>
      <c r="BB20" s="134">
        <v>605802.125</v>
      </c>
      <c r="BC20" s="134">
        <v>199878.56</v>
      </c>
      <c r="BD20" s="134">
        <v>-405923.565</v>
      </c>
      <c r="BE20" s="131">
        <v>-67.00596585064801</v>
      </c>
      <c r="BF20" s="130" t="s">
        <v>2892</v>
      </c>
      <c r="BG20" s="134">
        <v>316629.56</v>
      </c>
      <c r="BH20" s="134">
        <v>387362.14</v>
      </c>
      <c r="BI20" s="134">
        <v>322801.78333333338</v>
      </c>
      <c r="BJ20" s="134">
        <v>175412.85</v>
      </c>
      <c r="BK20" s="134">
        <v>-147388.93333333335</v>
      </c>
      <c r="BL20" s="131">
        <v>-45.659268611021204</v>
      </c>
      <c r="BM20" s="130" t="s">
        <v>2892</v>
      </c>
      <c r="BN20" s="134">
        <v>193130.75</v>
      </c>
      <c r="BO20" s="134">
        <v>300000</v>
      </c>
      <c r="BP20" s="134">
        <v>250000</v>
      </c>
      <c r="BQ20" s="134">
        <v>148892.79999999999</v>
      </c>
      <c r="BR20" s="134">
        <v>-101107.2</v>
      </c>
      <c r="BS20" s="131">
        <v>-40.442880000000002</v>
      </c>
      <c r="BT20" s="130" t="s">
        <v>2892</v>
      </c>
      <c r="BU20" s="134">
        <v>282536.08</v>
      </c>
      <c r="BV20" s="134">
        <v>380000</v>
      </c>
      <c r="BW20" s="134">
        <v>316666.66666666669</v>
      </c>
      <c r="BX20" s="134">
        <v>229843.03</v>
      </c>
      <c r="BY20" s="134">
        <v>-86823.636666666673</v>
      </c>
      <c r="BZ20" s="131">
        <v>-27.417990526315791</v>
      </c>
      <c r="CA20" s="130" t="s">
        <v>2892</v>
      </c>
      <c r="CB20" s="134">
        <v>1999310.05</v>
      </c>
      <c r="CC20" s="134">
        <v>1541313.29</v>
      </c>
      <c r="CD20" s="134">
        <v>1284427.7416666667</v>
      </c>
      <c r="CE20" s="134">
        <v>762797.21</v>
      </c>
      <c r="CF20" s="134">
        <v>-521630.53166666668</v>
      </c>
      <c r="CG20" s="131">
        <v>-40.611901685477584</v>
      </c>
      <c r="CH20" s="130" t="s">
        <v>2892</v>
      </c>
      <c r="CI20" s="134">
        <v>225618.83</v>
      </c>
      <c r="CJ20" s="134">
        <v>200000</v>
      </c>
      <c r="CK20" s="134">
        <v>166666.66666666669</v>
      </c>
      <c r="CL20" s="134">
        <v>101747.47</v>
      </c>
      <c r="CM20" s="134">
        <v>-64919.196666666678</v>
      </c>
      <c r="CN20" s="131">
        <v>-38.951518</v>
      </c>
      <c r="CO20" s="130" t="s">
        <v>2892</v>
      </c>
      <c r="CP20" s="134">
        <v>417664.55</v>
      </c>
      <c r="CQ20" s="134">
        <v>182588.34</v>
      </c>
      <c r="CR20" s="134">
        <v>152156.95000000001</v>
      </c>
      <c r="CS20" s="134">
        <v>91294.17</v>
      </c>
      <c r="CT20" s="134">
        <v>-60862.78</v>
      </c>
      <c r="CU20" s="131">
        <v>-40</v>
      </c>
      <c r="CV20" s="130" t="s">
        <v>2892</v>
      </c>
      <c r="CW20" s="134">
        <v>271106.81</v>
      </c>
      <c r="CX20" s="134">
        <v>241000</v>
      </c>
      <c r="CY20" s="134">
        <v>200833.33333333334</v>
      </c>
      <c r="CZ20" s="134">
        <v>247157.93</v>
      </c>
      <c r="DA20" s="134">
        <v>46324.596666666672</v>
      </c>
      <c r="DB20" s="131">
        <v>23.066189211618255</v>
      </c>
      <c r="DC20" s="130" t="s">
        <v>2891</v>
      </c>
      <c r="DD20" s="134">
        <v>63237.2</v>
      </c>
      <c r="DE20" s="134">
        <v>70000</v>
      </c>
      <c r="DF20" s="134">
        <v>58333.333333333336</v>
      </c>
      <c r="DG20" s="134">
        <v>58476.19</v>
      </c>
      <c r="DH20" s="134">
        <v>142.85666666666668</v>
      </c>
      <c r="DI20" s="131">
        <v>0.24489714285714287</v>
      </c>
      <c r="DJ20" s="130" t="s">
        <v>2891</v>
      </c>
      <c r="DK20" s="15">
        <f t="shared" si="88"/>
        <v>33109448.419999994</v>
      </c>
      <c r="DL20" s="15">
        <f t="shared" si="89"/>
        <v>35123912.100000001</v>
      </c>
      <c r="DM20" s="15">
        <f t="shared" si="85"/>
        <v>7603260.083333334</v>
      </c>
      <c r="DN20" s="15">
        <f t="shared" si="90"/>
        <v>4948123.51</v>
      </c>
      <c r="DO20" s="15">
        <f t="shared" si="86"/>
        <v>-2655136.5733333342</v>
      </c>
      <c r="DP20" s="15">
        <f t="shared" si="91"/>
        <v>-34.921027877942848</v>
      </c>
      <c r="DQ20" s="15" t="str">
        <f t="shared" si="87"/>
        <v>Not OK</v>
      </c>
    </row>
    <row r="21" spans="1:197" s="25" customFormat="1" ht="15" customHeight="1">
      <c r="A21" s="39" t="s">
        <v>2818</v>
      </c>
      <c r="B21" s="39" t="s">
        <v>2819</v>
      </c>
      <c r="C21" s="134">
        <v>64662594.979999997</v>
      </c>
      <c r="D21" s="134">
        <v>70000000</v>
      </c>
      <c r="E21" s="134">
        <v>58333333.333333336</v>
      </c>
      <c r="F21" s="134">
        <v>56430215.259999998</v>
      </c>
      <c r="G21" s="134">
        <v>-1903118.0733333332</v>
      </c>
      <c r="H21" s="131">
        <v>-3.2624881257142859</v>
      </c>
      <c r="I21" s="130" t="s">
        <v>2892</v>
      </c>
      <c r="J21" s="134">
        <v>15842847.810000001</v>
      </c>
      <c r="K21" s="134">
        <v>15000000</v>
      </c>
      <c r="L21" s="134">
        <v>12500000</v>
      </c>
      <c r="M21" s="134">
        <v>11271640.119999999</v>
      </c>
      <c r="N21" s="134">
        <v>-1228359.8799999999</v>
      </c>
      <c r="O21" s="131">
        <v>-9.8268790399999997</v>
      </c>
      <c r="P21" s="130" t="s">
        <v>2892</v>
      </c>
      <c r="Q21" s="134">
        <v>2429259.11</v>
      </c>
      <c r="R21" s="134">
        <v>3221559.25</v>
      </c>
      <c r="S21" s="134">
        <v>2684632.7083333335</v>
      </c>
      <c r="T21" s="134">
        <v>2176168.0299999998</v>
      </c>
      <c r="U21" s="134">
        <v>-508464.67833333334</v>
      </c>
      <c r="V21" s="131">
        <v>-18.939822820269409</v>
      </c>
      <c r="W21" s="130" t="s">
        <v>2892</v>
      </c>
      <c r="X21" s="134">
        <v>2536962.48</v>
      </c>
      <c r="Y21" s="134">
        <v>3500000</v>
      </c>
      <c r="Z21" s="134">
        <v>2916666.666666667</v>
      </c>
      <c r="AA21" s="134">
        <v>2200753.9900000002</v>
      </c>
      <c r="AB21" s="134">
        <v>-715912.67666666664</v>
      </c>
      <c r="AC21" s="131">
        <v>-24.545577485714286</v>
      </c>
      <c r="AD21" s="130" t="s">
        <v>2892</v>
      </c>
      <c r="AE21" s="134">
        <v>3136542.18</v>
      </c>
      <c r="AF21" s="134">
        <v>3136542.18</v>
      </c>
      <c r="AG21" s="134">
        <v>2613785.15</v>
      </c>
      <c r="AH21" s="134">
        <v>2039882.76</v>
      </c>
      <c r="AI21" s="134">
        <v>-573902.39</v>
      </c>
      <c r="AJ21" s="131">
        <v>-21.956754555744567</v>
      </c>
      <c r="AK21" s="130" t="s">
        <v>2892</v>
      </c>
      <c r="AL21" s="134">
        <v>3527372</v>
      </c>
      <c r="AM21" s="134">
        <v>3220000</v>
      </c>
      <c r="AN21" s="134">
        <v>2683333.3333333335</v>
      </c>
      <c r="AO21" s="134">
        <v>2007097.75</v>
      </c>
      <c r="AP21" s="134">
        <v>-676235.58333333337</v>
      </c>
      <c r="AQ21" s="131">
        <v>-25.201326086956524</v>
      </c>
      <c r="AR21" s="130" t="s">
        <v>2892</v>
      </c>
      <c r="AS21" s="134">
        <v>5654103.5</v>
      </c>
      <c r="AT21" s="134">
        <v>5654103.5</v>
      </c>
      <c r="AU21" s="134">
        <v>4711752.916666666</v>
      </c>
      <c r="AV21" s="134">
        <v>5705974.8799999999</v>
      </c>
      <c r="AW21" s="134">
        <v>994221.96333333338</v>
      </c>
      <c r="AX21" s="131">
        <v>21.100893466134817</v>
      </c>
      <c r="AY21" s="130" t="s">
        <v>2891</v>
      </c>
      <c r="AZ21" s="134">
        <v>3181560.54</v>
      </c>
      <c r="BA21" s="134">
        <v>2624371</v>
      </c>
      <c r="BB21" s="134">
        <v>2186975.8333333335</v>
      </c>
      <c r="BC21" s="134">
        <v>2692781.86</v>
      </c>
      <c r="BD21" s="134">
        <v>505806.02666666667</v>
      </c>
      <c r="BE21" s="131">
        <v>23.128103153098401</v>
      </c>
      <c r="BF21" s="130" t="s">
        <v>2891</v>
      </c>
      <c r="BG21" s="134">
        <v>3978753.25</v>
      </c>
      <c r="BH21" s="134">
        <v>3817403</v>
      </c>
      <c r="BI21" s="134">
        <v>3181169.166666667</v>
      </c>
      <c r="BJ21" s="134">
        <v>3197626.15</v>
      </c>
      <c r="BK21" s="134">
        <v>16456.983333333334</v>
      </c>
      <c r="BL21" s="131">
        <v>0.51732499817284161</v>
      </c>
      <c r="BM21" s="130" t="s">
        <v>2891</v>
      </c>
      <c r="BN21" s="134">
        <v>2437263.87</v>
      </c>
      <c r="BO21" s="134">
        <v>2500000</v>
      </c>
      <c r="BP21" s="134">
        <v>2083333.3333333333</v>
      </c>
      <c r="BQ21" s="134">
        <v>1769379</v>
      </c>
      <c r="BR21" s="134">
        <v>-313954.33333333331</v>
      </c>
      <c r="BS21" s="131">
        <v>-15.069808</v>
      </c>
      <c r="BT21" s="130" t="s">
        <v>2892</v>
      </c>
      <c r="BU21" s="134">
        <v>1479289.3</v>
      </c>
      <c r="BV21" s="134">
        <v>1600000</v>
      </c>
      <c r="BW21" s="134">
        <v>1333333.3333333335</v>
      </c>
      <c r="BX21" s="134">
        <v>1246888</v>
      </c>
      <c r="BY21" s="134">
        <v>-86445.333333333343</v>
      </c>
      <c r="BZ21" s="131">
        <v>-6.4833999999999996</v>
      </c>
      <c r="CA21" s="130" t="s">
        <v>2892</v>
      </c>
      <c r="CB21" s="134">
        <v>3214939.13</v>
      </c>
      <c r="CC21" s="134">
        <v>5896945.6399999997</v>
      </c>
      <c r="CD21" s="134">
        <v>4914121.3666666662</v>
      </c>
      <c r="CE21" s="134">
        <v>2959464.8</v>
      </c>
      <c r="CF21" s="134">
        <v>-1954656.5666666667</v>
      </c>
      <c r="CG21" s="131">
        <v>-39.776318507830098</v>
      </c>
      <c r="CH21" s="130" t="s">
        <v>2892</v>
      </c>
      <c r="CI21" s="134">
        <v>486803</v>
      </c>
      <c r="CJ21" s="134">
        <v>697000</v>
      </c>
      <c r="CK21" s="134">
        <v>580833.33333333337</v>
      </c>
      <c r="CL21" s="134">
        <v>432060</v>
      </c>
      <c r="CM21" s="134">
        <v>-148773.33333333334</v>
      </c>
      <c r="CN21" s="131">
        <v>-25.61377331420373</v>
      </c>
      <c r="CO21" s="130" t="s">
        <v>2892</v>
      </c>
      <c r="CP21" s="134">
        <v>4085080.6</v>
      </c>
      <c r="CQ21" s="134">
        <v>4300000</v>
      </c>
      <c r="CR21" s="134">
        <v>3583333.3333333335</v>
      </c>
      <c r="CS21" s="134">
        <v>2992862</v>
      </c>
      <c r="CT21" s="134">
        <v>-590471.33333333337</v>
      </c>
      <c r="CU21" s="131">
        <v>-16.478269767441859</v>
      </c>
      <c r="CV21" s="130" t="s">
        <v>2892</v>
      </c>
      <c r="CW21" s="134">
        <v>1566354.17</v>
      </c>
      <c r="CX21" s="134">
        <v>1480000</v>
      </c>
      <c r="CY21" s="134">
        <v>1233333.3333333333</v>
      </c>
      <c r="CZ21" s="134">
        <v>1304103.5</v>
      </c>
      <c r="DA21" s="134">
        <v>70770.166666666672</v>
      </c>
      <c r="DB21" s="131">
        <v>5.7381216216216213</v>
      </c>
      <c r="DC21" s="130" t="s">
        <v>2891</v>
      </c>
      <c r="DD21" s="134">
        <v>1298774.2</v>
      </c>
      <c r="DE21" s="134">
        <v>1350000</v>
      </c>
      <c r="DF21" s="134">
        <v>1125000</v>
      </c>
      <c r="DG21" s="134">
        <v>1318190.8</v>
      </c>
      <c r="DH21" s="134">
        <v>193190.8</v>
      </c>
      <c r="DI21" s="131">
        <v>17.172515555555556</v>
      </c>
      <c r="DJ21" s="130" t="s">
        <v>2891</v>
      </c>
      <c r="DK21" s="15">
        <f t="shared" si="88"/>
        <v>104847598.67000002</v>
      </c>
      <c r="DL21" s="15">
        <f t="shared" si="89"/>
        <v>113997924.57000001</v>
      </c>
      <c r="DM21" s="15">
        <f t="shared" si="85"/>
        <v>106664937.14166665</v>
      </c>
      <c r="DN21" s="15">
        <f t="shared" si="90"/>
        <v>99745088.899999991</v>
      </c>
      <c r="DO21" s="15">
        <f t="shared" si="86"/>
        <v>-6919848.2416666597</v>
      </c>
      <c r="DP21" s="15">
        <f t="shared" si="91"/>
        <v>-6.4874629162121833</v>
      </c>
      <c r="DQ21" s="15" t="str">
        <f t="shared" si="87"/>
        <v>Not OK</v>
      </c>
    </row>
    <row r="22" spans="1:197" s="25" customFormat="1" ht="15" customHeight="1">
      <c r="A22" s="39" t="s">
        <v>2820</v>
      </c>
      <c r="B22" s="39" t="s">
        <v>2821</v>
      </c>
      <c r="C22" s="134">
        <v>378172488.22000003</v>
      </c>
      <c r="D22" s="134">
        <v>388973000</v>
      </c>
      <c r="E22" s="134">
        <v>324144166.66666669</v>
      </c>
      <c r="F22" s="134">
        <v>320568535.88999993</v>
      </c>
      <c r="G22" s="134">
        <v>-3575630.7766666668</v>
      </c>
      <c r="H22" s="131">
        <v>-1.1030989122638333</v>
      </c>
      <c r="I22" s="130" t="s">
        <v>2892</v>
      </c>
      <c r="J22" s="134">
        <v>153565596.69</v>
      </c>
      <c r="K22" s="134">
        <v>161000000</v>
      </c>
      <c r="L22" s="134">
        <v>134166666.66666667</v>
      </c>
      <c r="M22" s="134">
        <v>130393188.01000001</v>
      </c>
      <c r="N22" s="134">
        <v>-3773478.6566666667</v>
      </c>
      <c r="O22" s="131">
        <v>-2.8125306757763973</v>
      </c>
      <c r="P22" s="130" t="s">
        <v>2892</v>
      </c>
      <c r="Q22" s="134">
        <v>44586441</v>
      </c>
      <c r="R22" s="134">
        <v>48089280</v>
      </c>
      <c r="S22" s="134">
        <v>40074400</v>
      </c>
      <c r="T22" s="134">
        <v>38647832</v>
      </c>
      <c r="U22" s="134">
        <v>-1426568</v>
      </c>
      <c r="V22" s="131">
        <v>-3.5597987742798396</v>
      </c>
      <c r="W22" s="130" t="s">
        <v>2892</v>
      </c>
      <c r="X22" s="134">
        <v>35506170.210000001</v>
      </c>
      <c r="Y22" s="134">
        <v>40003800</v>
      </c>
      <c r="Z22" s="134">
        <v>33336500</v>
      </c>
      <c r="AA22" s="134">
        <v>28313247.23</v>
      </c>
      <c r="AB22" s="134">
        <v>-5023252.7699999996</v>
      </c>
      <c r="AC22" s="131">
        <v>-15.068326818952201</v>
      </c>
      <c r="AD22" s="130" t="s">
        <v>2892</v>
      </c>
      <c r="AE22" s="134">
        <v>33801100.810000002</v>
      </c>
      <c r="AF22" s="134">
        <v>34416977.899999999</v>
      </c>
      <c r="AG22" s="134">
        <v>28680814.916666664</v>
      </c>
      <c r="AH22" s="134">
        <v>27823631.600000001</v>
      </c>
      <c r="AI22" s="134">
        <v>-857183.31666666665</v>
      </c>
      <c r="AJ22" s="131">
        <v>-2.9886993070359034</v>
      </c>
      <c r="AK22" s="130" t="s">
        <v>2892</v>
      </c>
      <c r="AL22" s="134">
        <v>34765636.289999999</v>
      </c>
      <c r="AM22" s="134">
        <v>36248000</v>
      </c>
      <c r="AN22" s="134">
        <v>30206666.666666668</v>
      </c>
      <c r="AO22" s="134">
        <v>28802533.329999998</v>
      </c>
      <c r="AP22" s="134">
        <v>-1404133.3366666667</v>
      </c>
      <c r="AQ22" s="131">
        <v>-4.648421992937541</v>
      </c>
      <c r="AR22" s="130" t="s">
        <v>2892</v>
      </c>
      <c r="AS22" s="134">
        <v>66632121.770000003</v>
      </c>
      <c r="AT22" s="134">
        <v>69236217.060000002</v>
      </c>
      <c r="AU22" s="134">
        <v>57696847.549999997</v>
      </c>
      <c r="AV22" s="134">
        <v>56843064.879999995</v>
      </c>
      <c r="AW22" s="134">
        <v>-853782.67</v>
      </c>
      <c r="AX22" s="131">
        <v>-1.4797735166728361</v>
      </c>
      <c r="AY22" s="130" t="s">
        <v>2892</v>
      </c>
      <c r="AZ22" s="134">
        <v>26671218.870000001</v>
      </c>
      <c r="BA22" s="134">
        <v>27486800</v>
      </c>
      <c r="BB22" s="134">
        <v>22905666.666666668</v>
      </c>
      <c r="BC22" s="134">
        <v>21553700</v>
      </c>
      <c r="BD22" s="134">
        <v>-1351966.6666666667</v>
      </c>
      <c r="BE22" s="131">
        <v>-5.902324024622728</v>
      </c>
      <c r="BF22" s="130" t="s">
        <v>2892</v>
      </c>
      <c r="BG22" s="134">
        <v>31254153.039999999</v>
      </c>
      <c r="BH22" s="134">
        <v>32555229.960000001</v>
      </c>
      <c r="BI22" s="134">
        <v>27129358.300000001</v>
      </c>
      <c r="BJ22" s="134">
        <v>26816742.48</v>
      </c>
      <c r="BK22" s="134">
        <v>-312615.82</v>
      </c>
      <c r="BL22" s="131">
        <v>-1.1523155709879067</v>
      </c>
      <c r="BM22" s="130" t="s">
        <v>2892</v>
      </c>
      <c r="BN22" s="134">
        <v>29490005.609999999</v>
      </c>
      <c r="BO22" s="134">
        <v>30000000</v>
      </c>
      <c r="BP22" s="134">
        <v>25000000</v>
      </c>
      <c r="BQ22" s="134">
        <v>24444468.129999999</v>
      </c>
      <c r="BR22" s="134">
        <v>-555531.87</v>
      </c>
      <c r="BS22" s="131">
        <v>-2.2221274800000002</v>
      </c>
      <c r="BT22" s="130" t="s">
        <v>2892</v>
      </c>
      <c r="BU22" s="134">
        <v>33435958.48</v>
      </c>
      <c r="BV22" s="134">
        <v>34472300</v>
      </c>
      <c r="BW22" s="134">
        <v>28726916.666666664</v>
      </c>
      <c r="BX22" s="134">
        <v>29062532.780000001</v>
      </c>
      <c r="BY22" s="134">
        <v>335616.11333333334</v>
      </c>
      <c r="BZ22" s="131">
        <v>1.168298419310577</v>
      </c>
      <c r="CA22" s="130" t="s">
        <v>2891</v>
      </c>
      <c r="CB22" s="134">
        <v>39087141.329999998</v>
      </c>
      <c r="CC22" s="134">
        <v>44015039.899999999</v>
      </c>
      <c r="CD22" s="134">
        <v>36679199.916666664</v>
      </c>
      <c r="CE22" s="134">
        <v>34997746.5</v>
      </c>
      <c r="CF22" s="134">
        <v>-1681453.4166666667</v>
      </c>
      <c r="CG22" s="131">
        <v>-4.5842150878068386</v>
      </c>
      <c r="CH22" s="130" t="s">
        <v>2892</v>
      </c>
      <c r="CI22" s="134">
        <v>19756841.289999999</v>
      </c>
      <c r="CJ22" s="134">
        <v>21000000</v>
      </c>
      <c r="CK22" s="134">
        <v>17500000</v>
      </c>
      <c r="CL22" s="134">
        <v>17238473.5</v>
      </c>
      <c r="CM22" s="134">
        <v>-261526.5</v>
      </c>
      <c r="CN22" s="131">
        <v>-1.4944371428571428</v>
      </c>
      <c r="CO22" s="130" t="s">
        <v>2892</v>
      </c>
      <c r="CP22" s="134">
        <v>34893262.75</v>
      </c>
      <c r="CQ22" s="134">
        <v>35831495.799999997</v>
      </c>
      <c r="CR22" s="134">
        <v>29859579.833333336</v>
      </c>
      <c r="CS22" s="134">
        <v>28962753.329999998</v>
      </c>
      <c r="CT22" s="134">
        <v>-896826.5033333333</v>
      </c>
      <c r="CU22" s="131">
        <v>-3.0034799831046963</v>
      </c>
      <c r="CV22" s="130" t="s">
        <v>2892</v>
      </c>
      <c r="CW22" s="134">
        <v>19629423.199999999</v>
      </c>
      <c r="CX22" s="134">
        <v>20700000</v>
      </c>
      <c r="CY22" s="134">
        <v>17250000</v>
      </c>
      <c r="CZ22" s="134">
        <v>15974930</v>
      </c>
      <c r="DA22" s="134">
        <v>-1275070</v>
      </c>
      <c r="DB22" s="131">
        <v>-7.3917101449275364</v>
      </c>
      <c r="DC22" s="130" t="s">
        <v>2892</v>
      </c>
      <c r="DD22" s="134">
        <v>24192480.75</v>
      </c>
      <c r="DE22" s="134">
        <v>25000000</v>
      </c>
      <c r="DF22" s="134">
        <v>20833333.333333332</v>
      </c>
      <c r="DG22" s="134">
        <v>20960719.349999998</v>
      </c>
      <c r="DH22" s="134">
        <v>127386.01666666666</v>
      </c>
      <c r="DI22" s="131">
        <v>0.61145287999999998</v>
      </c>
      <c r="DJ22" s="130" t="s">
        <v>2891</v>
      </c>
      <c r="DK22" s="15">
        <f t="shared" si="88"/>
        <v>867717291.43000007</v>
      </c>
      <c r="DL22" s="15">
        <f t="shared" si="89"/>
        <v>903028140.62</v>
      </c>
      <c r="DM22" s="15">
        <f t="shared" si="85"/>
        <v>874190117.18333316</v>
      </c>
      <c r="DN22" s="15">
        <f t="shared" si="90"/>
        <v>851404099.00999999</v>
      </c>
      <c r="DO22" s="15">
        <f t="shared" si="86"/>
        <v>-22786018.173333168</v>
      </c>
      <c r="DP22" s="15">
        <f t="shared" si="91"/>
        <v>-2.6065289146427784</v>
      </c>
      <c r="DQ22" s="15" t="str">
        <f t="shared" si="87"/>
        <v>Not OK</v>
      </c>
    </row>
    <row r="23" spans="1:197" s="25" customFormat="1" ht="15" customHeight="1">
      <c r="A23" s="39" t="s">
        <v>2822</v>
      </c>
      <c r="B23" s="39" t="s">
        <v>2846</v>
      </c>
      <c r="C23" s="134">
        <v>85234006.640000001</v>
      </c>
      <c r="D23" s="134">
        <v>88800000</v>
      </c>
      <c r="E23" s="134">
        <v>74000000</v>
      </c>
      <c r="F23" s="134">
        <v>75696855.319999993</v>
      </c>
      <c r="G23" s="134">
        <v>1696855.32</v>
      </c>
      <c r="H23" s="131">
        <v>2.29304772972973</v>
      </c>
      <c r="I23" s="130" t="s">
        <v>2891</v>
      </c>
      <c r="J23" s="134">
        <v>31062786.989999998</v>
      </c>
      <c r="K23" s="134">
        <v>32550000</v>
      </c>
      <c r="L23" s="134">
        <v>27125000</v>
      </c>
      <c r="M23" s="134">
        <v>27296396.420000002</v>
      </c>
      <c r="N23" s="134">
        <v>171396.42</v>
      </c>
      <c r="O23" s="131">
        <v>0.63187620276497702</v>
      </c>
      <c r="P23" s="130" t="s">
        <v>2891</v>
      </c>
      <c r="Q23" s="134">
        <v>7677887.5</v>
      </c>
      <c r="R23" s="134">
        <v>8130250</v>
      </c>
      <c r="S23" s="134">
        <v>6775208.333333334</v>
      </c>
      <c r="T23" s="134">
        <v>6574971.5</v>
      </c>
      <c r="U23" s="134">
        <v>-200236.83333333331</v>
      </c>
      <c r="V23" s="131">
        <v>-2.9554343347375545</v>
      </c>
      <c r="W23" s="130" t="s">
        <v>2892</v>
      </c>
      <c r="X23" s="134">
        <v>6232011.7199999997</v>
      </c>
      <c r="Y23" s="134">
        <v>6270000</v>
      </c>
      <c r="Z23" s="134">
        <v>5225000</v>
      </c>
      <c r="AA23" s="134">
        <v>5650333</v>
      </c>
      <c r="AB23" s="134">
        <v>425333</v>
      </c>
      <c r="AC23" s="131">
        <v>8.1403444976076553</v>
      </c>
      <c r="AD23" s="130" t="s">
        <v>2891</v>
      </c>
      <c r="AE23" s="134">
        <v>5863833.2400000002</v>
      </c>
      <c r="AF23" s="134">
        <v>6592000</v>
      </c>
      <c r="AG23" s="134">
        <v>5493333.333333333</v>
      </c>
      <c r="AH23" s="134">
        <v>5219638.67</v>
      </c>
      <c r="AI23" s="134">
        <v>-273694.66333333333</v>
      </c>
      <c r="AJ23" s="131">
        <v>-4.9823057645631073</v>
      </c>
      <c r="AK23" s="130" t="s">
        <v>2892</v>
      </c>
      <c r="AL23" s="134">
        <v>3181683</v>
      </c>
      <c r="AM23" s="134">
        <v>3300000</v>
      </c>
      <c r="AN23" s="134">
        <v>2750000</v>
      </c>
      <c r="AO23" s="134">
        <v>2711519</v>
      </c>
      <c r="AP23" s="134">
        <v>-38481</v>
      </c>
      <c r="AQ23" s="131">
        <v>-1.3993090909090911</v>
      </c>
      <c r="AR23" s="130" t="s">
        <v>2892</v>
      </c>
      <c r="AS23" s="134">
        <v>12531558.310000001</v>
      </c>
      <c r="AT23" s="134">
        <v>12907505.050000001</v>
      </c>
      <c r="AU23" s="134">
        <v>10756254.208333334</v>
      </c>
      <c r="AV23" s="134">
        <v>10271993.060000001</v>
      </c>
      <c r="AW23" s="134">
        <v>-484261.14833333332</v>
      </c>
      <c r="AX23" s="131">
        <v>-4.5021355850641331</v>
      </c>
      <c r="AY23" s="130" t="s">
        <v>2892</v>
      </c>
      <c r="AZ23" s="134">
        <v>6297145.5</v>
      </c>
      <c r="BA23" s="134">
        <v>7070000</v>
      </c>
      <c r="BB23" s="134">
        <v>5891666.666666667</v>
      </c>
      <c r="BC23" s="134">
        <v>5532578</v>
      </c>
      <c r="BD23" s="134">
        <v>-359088.66666666669</v>
      </c>
      <c r="BE23" s="131">
        <v>-6.0948571428571432</v>
      </c>
      <c r="BF23" s="130" t="s">
        <v>2892</v>
      </c>
      <c r="BG23" s="134">
        <v>5188783.9400000004</v>
      </c>
      <c r="BH23" s="134">
        <v>5597561.1799999997</v>
      </c>
      <c r="BI23" s="134">
        <v>4664634.3166666664</v>
      </c>
      <c r="BJ23" s="134">
        <v>4617078.17</v>
      </c>
      <c r="BK23" s="134">
        <v>-47556.146666666667</v>
      </c>
      <c r="BL23" s="131">
        <v>-1.0195042834708241</v>
      </c>
      <c r="BM23" s="130" t="s">
        <v>2892</v>
      </c>
      <c r="BN23" s="134">
        <v>7232591</v>
      </c>
      <c r="BO23" s="134">
        <v>7500000</v>
      </c>
      <c r="BP23" s="134">
        <v>6250000</v>
      </c>
      <c r="BQ23" s="134">
        <v>6243696.4000000004</v>
      </c>
      <c r="BR23" s="134">
        <v>-6303.6</v>
      </c>
      <c r="BS23" s="131">
        <v>-0.10085760000000001</v>
      </c>
      <c r="BT23" s="130" t="s">
        <v>2892</v>
      </c>
      <c r="BU23" s="134">
        <v>6346825</v>
      </c>
      <c r="BV23" s="134">
        <v>6462000</v>
      </c>
      <c r="BW23" s="134">
        <v>5385000</v>
      </c>
      <c r="BX23" s="134">
        <v>5389331</v>
      </c>
      <c r="BY23" s="134">
        <v>4331</v>
      </c>
      <c r="BZ23" s="131">
        <v>8.0427112349117924E-2</v>
      </c>
      <c r="CA23" s="130" t="s">
        <v>2891</v>
      </c>
      <c r="CB23" s="134">
        <v>15661489.470000001</v>
      </c>
      <c r="CC23" s="134">
        <v>15961489.470000001</v>
      </c>
      <c r="CD23" s="134">
        <v>13301241.225</v>
      </c>
      <c r="CE23" s="134">
        <v>13042080.869999999</v>
      </c>
      <c r="CF23" s="134">
        <v>-259160.35500000001</v>
      </c>
      <c r="CG23" s="131">
        <v>-1.9483922636701148</v>
      </c>
      <c r="CH23" s="130" t="s">
        <v>2892</v>
      </c>
      <c r="CI23" s="134">
        <v>2957186</v>
      </c>
      <c r="CJ23" s="134">
        <v>3320000</v>
      </c>
      <c r="CK23" s="134">
        <v>2766666.666666667</v>
      </c>
      <c r="CL23" s="134">
        <v>2752020</v>
      </c>
      <c r="CM23" s="134">
        <v>-14646.666666666666</v>
      </c>
      <c r="CN23" s="131">
        <v>-0.52939759036144585</v>
      </c>
      <c r="CO23" s="130" t="s">
        <v>2892</v>
      </c>
      <c r="CP23" s="134">
        <v>11767766.619999999</v>
      </c>
      <c r="CQ23" s="134">
        <v>11569530.42</v>
      </c>
      <c r="CR23" s="134">
        <v>9641275.3499999996</v>
      </c>
      <c r="CS23" s="134">
        <v>9549187.2100000009</v>
      </c>
      <c r="CT23" s="134">
        <v>-92088.14</v>
      </c>
      <c r="CU23" s="131">
        <v>-0.9551447983486957</v>
      </c>
      <c r="CV23" s="130" t="s">
        <v>2892</v>
      </c>
      <c r="CW23" s="134">
        <v>4488809.2</v>
      </c>
      <c r="CX23" s="134">
        <v>3995000</v>
      </c>
      <c r="CY23" s="134">
        <v>3329166.6666666665</v>
      </c>
      <c r="CZ23" s="134">
        <v>3759393.3</v>
      </c>
      <c r="DA23" s="134">
        <v>430226.63333333336</v>
      </c>
      <c r="DB23" s="131">
        <v>12.92295269086358</v>
      </c>
      <c r="DC23" s="130" t="s">
        <v>2891</v>
      </c>
      <c r="DD23" s="134">
        <v>4981817.92</v>
      </c>
      <c r="DE23" s="134">
        <v>5100000</v>
      </c>
      <c r="DF23" s="134">
        <v>4250000</v>
      </c>
      <c r="DG23" s="134">
        <v>4222437.55</v>
      </c>
      <c r="DH23" s="134">
        <v>-27562.45</v>
      </c>
      <c r="DI23" s="131">
        <v>-0.64852823529411774</v>
      </c>
      <c r="DJ23" s="130" t="s">
        <v>2892</v>
      </c>
      <c r="DK23" s="15">
        <f t="shared" si="88"/>
        <v>339208991.75</v>
      </c>
      <c r="DL23" s="15">
        <f t="shared" si="89"/>
        <v>353575336.12000006</v>
      </c>
      <c r="DM23" s="15">
        <f t="shared" si="85"/>
        <v>187604446.76666662</v>
      </c>
      <c r="DN23" s="15">
        <f t="shared" si="90"/>
        <v>188529509.47000003</v>
      </c>
      <c r="DO23" s="15">
        <f t="shared" si="86"/>
        <v>925062.70333340764</v>
      </c>
      <c r="DP23" s="15">
        <f t="shared" si="91"/>
        <v>0.49309209844261109</v>
      </c>
      <c r="DQ23" s="15" t="str">
        <f t="shared" si="87"/>
        <v>OK</v>
      </c>
    </row>
    <row r="24" spans="1:197" s="25" customFormat="1" ht="15" customHeight="1">
      <c r="A24" s="39" t="s">
        <v>2823</v>
      </c>
      <c r="B24" s="39" t="s">
        <v>2824</v>
      </c>
      <c r="C24" s="134">
        <v>187124576.22</v>
      </c>
      <c r="D24" s="134">
        <v>198901000</v>
      </c>
      <c r="E24" s="134">
        <v>165750833.33333334</v>
      </c>
      <c r="F24" s="134">
        <v>169706986.28</v>
      </c>
      <c r="G24" s="134">
        <v>3956152.9466666668</v>
      </c>
      <c r="H24" s="131">
        <v>2.3868072739704678</v>
      </c>
      <c r="I24" s="130" t="s">
        <v>2891</v>
      </c>
      <c r="J24" s="134">
        <v>65784019.539999999</v>
      </c>
      <c r="K24" s="134">
        <v>60500000</v>
      </c>
      <c r="L24" s="134">
        <v>50416666.666666664</v>
      </c>
      <c r="M24" s="134">
        <v>52997054.439999998</v>
      </c>
      <c r="N24" s="134">
        <v>2580387.7733333334</v>
      </c>
      <c r="O24" s="131">
        <v>5.1181245090909098</v>
      </c>
      <c r="P24" s="130" t="s">
        <v>2891</v>
      </c>
      <c r="Q24" s="134">
        <v>14085104</v>
      </c>
      <c r="R24" s="134">
        <v>13861120</v>
      </c>
      <c r="S24" s="134">
        <v>11550933.333333334</v>
      </c>
      <c r="T24" s="134">
        <v>11497987</v>
      </c>
      <c r="U24" s="134">
        <v>-52946.333333333328</v>
      </c>
      <c r="V24" s="131">
        <v>-0.45837277218579742</v>
      </c>
      <c r="W24" s="130" t="s">
        <v>2892</v>
      </c>
      <c r="X24" s="134">
        <v>8982253.5</v>
      </c>
      <c r="Y24" s="134">
        <v>8706100</v>
      </c>
      <c r="Z24" s="134">
        <v>7255083.333333334</v>
      </c>
      <c r="AA24" s="134">
        <v>7815083.5</v>
      </c>
      <c r="AB24" s="134">
        <v>560000.16666666663</v>
      </c>
      <c r="AC24" s="131">
        <v>7.7187282480100166</v>
      </c>
      <c r="AD24" s="130" t="s">
        <v>2891</v>
      </c>
      <c r="AE24" s="134">
        <v>11761734.5</v>
      </c>
      <c r="AF24" s="134">
        <v>11761734.5</v>
      </c>
      <c r="AG24" s="134">
        <v>9801445.416666666</v>
      </c>
      <c r="AH24" s="134">
        <v>9828908</v>
      </c>
      <c r="AI24" s="134">
        <v>27462.583333333336</v>
      </c>
      <c r="AJ24" s="131">
        <v>0.28018911666472324</v>
      </c>
      <c r="AK24" s="130" t="s">
        <v>2891</v>
      </c>
      <c r="AL24" s="134">
        <v>7712175</v>
      </c>
      <c r="AM24" s="134">
        <v>8000000</v>
      </c>
      <c r="AN24" s="134">
        <v>6666666.666666667</v>
      </c>
      <c r="AO24" s="134">
        <v>6122772.5</v>
      </c>
      <c r="AP24" s="134">
        <v>-543894.16666666663</v>
      </c>
      <c r="AQ24" s="131">
        <v>-8.1584125000000007</v>
      </c>
      <c r="AR24" s="130" t="s">
        <v>2892</v>
      </c>
      <c r="AS24" s="134">
        <v>28648748</v>
      </c>
      <c r="AT24" s="134">
        <v>27016847.800000001</v>
      </c>
      <c r="AU24" s="134">
        <v>22514039.833333336</v>
      </c>
      <c r="AV24" s="134">
        <v>27486067.920000002</v>
      </c>
      <c r="AW24" s="134">
        <v>4972028.0866666669</v>
      </c>
      <c r="AX24" s="131">
        <v>22.084122278691595</v>
      </c>
      <c r="AY24" s="130" t="s">
        <v>2891</v>
      </c>
      <c r="AZ24" s="134">
        <v>11646707.5</v>
      </c>
      <c r="BA24" s="134">
        <v>11840000</v>
      </c>
      <c r="BB24" s="134">
        <v>9866666.666666666</v>
      </c>
      <c r="BC24" s="134">
        <v>10026997.75</v>
      </c>
      <c r="BD24" s="134">
        <v>160331.08333333331</v>
      </c>
      <c r="BE24" s="131">
        <v>1.624977195945946</v>
      </c>
      <c r="BF24" s="130" t="s">
        <v>2891</v>
      </c>
      <c r="BG24" s="134">
        <v>11162268</v>
      </c>
      <c r="BH24" s="134">
        <v>11633500</v>
      </c>
      <c r="BI24" s="134">
        <v>9694583.333333334</v>
      </c>
      <c r="BJ24" s="134">
        <v>9344655</v>
      </c>
      <c r="BK24" s="134">
        <v>-349928.33333333331</v>
      </c>
      <c r="BL24" s="131">
        <v>-3.6095242188507326</v>
      </c>
      <c r="BM24" s="130" t="s">
        <v>2892</v>
      </c>
      <c r="BN24" s="134">
        <v>13085019.449999999</v>
      </c>
      <c r="BO24" s="134">
        <v>13000000</v>
      </c>
      <c r="BP24" s="134">
        <v>10833333.333333332</v>
      </c>
      <c r="BQ24" s="134">
        <v>10466552.5</v>
      </c>
      <c r="BR24" s="134">
        <v>-366780.83333333337</v>
      </c>
      <c r="BS24" s="131">
        <v>-3.3856692307692309</v>
      </c>
      <c r="BT24" s="130" t="s">
        <v>2892</v>
      </c>
      <c r="BU24" s="134">
        <v>10162521</v>
      </c>
      <c r="BV24" s="134">
        <v>10436500</v>
      </c>
      <c r="BW24" s="134">
        <v>8697083.333333334</v>
      </c>
      <c r="BX24" s="134">
        <v>8758535</v>
      </c>
      <c r="BY24" s="134">
        <v>61451.666666666672</v>
      </c>
      <c r="BZ24" s="131">
        <v>0.70657787572462039</v>
      </c>
      <c r="CA24" s="130" t="s">
        <v>2891</v>
      </c>
      <c r="CB24" s="134">
        <v>20490619.25</v>
      </c>
      <c r="CC24" s="134">
        <v>20051419.25</v>
      </c>
      <c r="CD24" s="134">
        <v>16709516.041666668</v>
      </c>
      <c r="CE24" s="134">
        <v>16744519</v>
      </c>
      <c r="CF24" s="134">
        <v>35002.958333333336</v>
      </c>
      <c r="CG24" s="131">
        <v>0.20947918686603692</v>
      </c>
      <c r="CH24" s="130" t="s">
        <v>2891</v>
      </c>
      <c r="CI24" s="134">
        <v>6799450</v>
      </c>
      <c r="CJ24" s="134">
        <v>7040000</v>
      </c>
      <c r="CK24" s="134">
        <v>5866666.666666667</v>
      </c>
      <c r="CL24" s="134">
        <v>5829488.75</v>
      </c>
      <c r="CM24" s="134">
        <v>-37177.916666666672</v>
      </c>
      <c r="CN24" s="131">
        <v>-0.6337144886363637</v>
      </c>
      <c r="CO24" s="130" t="s">
        <v>2892</v>
      </c>
      <c r="CP24" s="134">
        <v>14226520.5</v>
      </c>
      <c r="CQ24" s="134">
        <v>15022320</v>
      </c>
      <c r="CR24" s="134">
        <v>12518600</v>
      </c>
      <c r="CS24" s="134">
        <v>12442871.5</v>
      </c>
      <c r="CT24" s="134">
        <v>-75728.5</v>
      </c>
      <c r="CU24" s="131">
        <v>-0.60492786733340786</v>
      </c>
      <c r="CV24" s="130" t="s">
        <v>2892</v>
      </c>
      <c r="CW24" s="134">
        <v>9932331.4399999995</v>
      </c>
      <c r="CX24" s="134">
        <v>9382000</v>
      </c>
      <c r="CY24" s="134">
        <v>7818333.333333333</v>
      </c>
      <c r="CZ24" s="134">
        <v>8087382.3399999999</v>
      </c>
      <c r="DA24" s="134">
        <v>269049.00666666671</v>
      </c>
      <c r="DB24" s="131">
        <v>3.4412578128330846</v>
      </c>
      <c r="DC24" s="130" t="s">
        <v>2891</v>
      </c>
      <c r="DD24" s="134">
        <v>7973885</v>
      </c>
      <c r="DE24" s="134">
        <v>8000000</v>
      </c>
      <c r="DF24" s="134">
        <v>6666666.666666667</v>
      </c>
      <c r="DG24" s="134">
        <v>6686737.5</v>
      </c>
      <c r="DH24" s="134">
        <v>20070.833333333332</v>
      </c>
      <c r="DI24" s="131">
        <v>0.30106250000000001</v>
      </c>
      <c r="DJ24" s="130" t="s">
        <v>2891</v>
      </c>
      <c r="DK24" s="15">
        <f t="shared" si="88"/>
        <v>394856700.35000002</v>
      </c>
      <c r="DL24" s="15">
        <f t="shared" si="89"/>
        <v>407202541.55000001</v>
      </c>
      <c r="DM24" s="15">
        <f t="shared" si="85"/>
        <v>362627117.95833331</v>
      </c>
      <c r="DN24" s="15">
        <f t="shared" si="90"/>
        <v>373842598.97999996</v>
      </c>
      <c r="DO24" s="15">
        <f t="shared" si="86"/>
        <v>11215481.021666646</v>
      </c>
      <c r="DP24" s="15">
        <f t="shared" si="91"/>
        <v>3.0928412317347238</v>
      </c>
      <c r="DQ24" s="15" t="str">
        <f t="shared" si="87"/>
        <v>OK</v>
      </c>
    </row>
    <row r="25" spans="1:197" s="25" customFormat="1" ht="15" customHeight="1">
      <c r="A25" s="39" t="s">
        <v>2825</v>
      </c>
      <c r="B25" s="39" t="s">
        <v>2826</v>
      </c>
      <c r="C25" s="134">
        <v>26089718.120000001</v>
      </c>
      <c r="D25" s="134">
        <v>28543000</v>
      </c>
      <c r="E25" s="134">
        <v>23785833.333333332</v>
      </c>
      <c r="F25" s="134">
        <v>22726760.100000005</v>
      </c>
      <c r="G25" s="134">
        <v>-1059073.2333333334</v>
      </c>
      <c r="H25" s="131">
        <v>-4.4525378551658896</v>
      </c>
      <c r="I25" s="130" t="s">
        <v>2892</v>
      </c>
      <c r="J25" s="134">
        <v>11533920.880000001</v>
      </c>
      <c r="K25" s="134">
        <v>11000000</v>
      </c>
      <c r="L25" s="134">
        <v>9166666.666666666</v>
      </c>
      <c r="M25" s="134">
        <v>8277346.5200000005</v>
      </c>
      <c r="N25" s="134">
        <v>-889320.14666666661</v>
      </c>
      <c r="O25" s="131">
        <v>-9.7016743272727268</v>
      </c>
      <c r="P25" s="130" t="s">
        <v>2892</v>
      </c>
      <c r="Q25" s="134">
        <v>3116219.49</v>
      </c>
      <c r="R25" s="134">
        <v>3212962</v>
      </c>
      <c r="S25" s="134">
        <v>2677468.3333333335</v>
      </c>
      <c r="T25" s="134">
        <v>2447297</v>
      </c>
      <c r="U25" s="134">
        <v>-230171.33333333331</v>
      </c>
      <c r="V25" s="131">
        <v>-8.5966033834200335</v>
      </c>
      <c r="W25" s="130" t="s">
        <v>2892</v>
      </c>
      <c r="X25" s="134">
        <v>1820273.5</v>
      </c>
      <c r="Y25" s="134">
        <v>1796200</v>
      </c>
      <c r="Z25" s="134">
        <v>1496833.3333333333</v>
      </c>
      <c r="AA25" s="134">
        <v>1444248.66</v>
      </c>
      <c r="AB25" s="134">
        <v>-52584.673333333332</v>
      </c>
      <c r="AC25" s="131">
        <v>-3.513061351742568</v>
      </c>
      <c r="AD25" s="130" t="s">
        <v>2892</v>
      </c>
      <c r="AE25" s="134">
        <v>1999834.25</v>
      </c>
      <c r="AF25" s="134">
        <v>1999834.25</v>
      </c>
      <c r="AG25" s="134">
        <v>1666528.5416666667</v>
      </c>
      <c r="AH25" s="134">
        <v>1971460.78</v>
      </c>
      <c r="AI25" s="134">
        <v>304932.23833333334</v>
      </c>
      <c r="AJ25" s="131">
        <v>18.297450701226865</v>
      </c>
      <c r="AK25" s="130" t="s">
        <v>2891</v>
      </c>
      <c r="AL25" s="134">
        <v>1469896.07</v>
      </c>
      <c r="AM25" s="134">
        <v>1500000</v>
      </c>
      <c r="AN25" s="134">
        <v>1250000</v>
      </c>
      <c r="AO25" s="134">
        <v>1195996</v>
      </c>
      <c r="AP25" s="134">
        <v>-54004</v>
      </c>
      <c r="AQ25" s="131">
        <v>-4.3203199999999997</v>
      </c>
      <c r="AR25" s="130" t="s">
        <v>2892</v>
      </c>
      <c r="AS25" s="134">
        <v>4321592.62</v>
      </c>
      <c r="AT25" s="134">
        <v>4616749.8</v>
      </c>
      <c r="AU25" s="134">
        <v>3847291.5</v>
      </c>
      <c r="AV25" s="134">
        <v>3175065.4099999997</v>
      </c>
      <c r="AW25" s="134">
        <v>-672226.09</v>
      </c>
      <c r="AX25" s="131">
        <v>-17.472710087083339</v>
      </c>
      <c r="AY25" s="130" t="s">
        <v>2892</v>
      </c>
      <c r="AZ25" s="134">
        <v>2226463.9500000002</v>
      </c>
      <c r="BA25" s="134">
        <v>1839000</v>
      </c>
      <c r="BB25" s="134">
        <v>1532500</v>
      </c>
      <c r="BC25" s="134">
        <v>1461162.9</v>
      </c>
      <c r="BD25" s="134">
        <v>-71337.100000000006</v>
      </c>
      <c r="BE25" s="131">
        <v>-4.6549494290375204</v>
      </c>
      <c r="BF25" s="130" t="s">
        <v>2892</v>
      </c>
      <c r="BG25" s="134">
        <v>1635343.69</v>
      </c>
      <c r="BH25" s="134">
        <v>1767880.7</v>
      </c>
      <c r="BI25" s="134">
        <v>1473233.9166666667</v>
      </c>
      <c r="BJ25" s="134">
        <v>1329490.08</v>
      </c>
      <c r="BK25" s="134">
        <v>-143743.83666666667</v>
      </c>
      <c r="BL25" s="131">
        <v>-9.7570273831260224</v>
      </c>
      <c r="BM25" s="130" t="s">
        <v>2892</v>
      </c>
      <c r="BN25" s="134">
        <v>2038732.47</v>
      </c>
      <c r="BO25" s="134">
        <v>2200000</v>
      </c>
      <c r="BP25" s="134">
        <v>1833333.3333333333</v>
      </c>
      <c r="BQ25" s="134">
        <v>1635062.2</v>
      </c>
      <c r="BR25" s="134">
        <v>-198271.13333333333</v>
      </c>
      <c r="BS25" s="131">
        <v>-10.814789090909091</v>
      </c>
      <c r="BT25" s="130" t="s">
        <v>2892</v>
      </c>
      <c r="BU25" s="134">
        <v>2233263.94</v>
      </c>
      <c r="BV25" s="134">
        <v>2679687</v>
      </c>
      <c r="BW25" s="134">
        <v>2233072.5</v>
      </c>
      <c r="BX25" s="134">
        <v>1946496.83</v>
      </c>
      <c r="BY25" s="134">
        <v>-286575.67</v>
      </c>
      <c r="BZ25" s="131">
        <v>-12.833245226028263</v>
      </c>
      <c r="CA25" s="130" t="s">
        <v>2892</v>
      </c>
      <c r="CB25" s="134">
        <v>2953751.74</v>
      </c>
      <c r="CC25" s="134">
        <v>3043059.74</v>
      </c>
      <c r="CD25" s="134">
        <v>2535883.1166666662</v>
      </c>
      <c r="CE25" s="134">
        <v>2432664.34</v>
      </c>
      <c r="CF25" s="134">
        <v>-103218.77666666667</v>
      </c>
      <c r="CG25" s="131">
        <v>-4.0703286357434445</v>
      </c>
      <c r="CH25" s="130" t="s">
        <v>2892</v>
      </c>
      <c r="CI25" s="134">
        <v>1238971.27</v>
      </c>
      <c r="CJ25" s="134">
        <v>1437000</v>
      </c>
      <c r="CK25" s="134">
        <v>1197500</v>
      </c>
      <c r="CL25" s="134">
        <v>1070618</v>
      </c>
      <c r="CM25" s="134">
        <v>-126882</v>
      </c>
      <c r="CN25" s="131">
        <v>-10.595574112734864</v>
      </c>
      <c r="CO25" s="130" t="s">
        <v>2892</v>
      </c>
      <c r="CP25" s="134">
        <v>2653663.83</v>
      </c>
      <c r="CQ25" s="134">
        <v>2572606.2000000002</v>
      </c>
      <c r="CR25" s="134">
        <v>2143838.5</v>
      </c>
      <c r="CS25" s="134">
        <v>2027483.2</v>
      </c>
      <c r="CT25" s="134">
        <v>-116355.3</v>
      </c>
      <c r="CU25" s="131">
        <v>-5.4274284186985176</v>
      </c>
      <c r="CV25" s="130" t="s">
        <v>2892</v>
      </c>
      <c r="CW25" s="134">
        <v>1230183.07</v>
      </c>
      <c r="CX25" s="134">
        <v>1160600</v>
      </c>
      <c r="CY25" s="134">
        <v>967166.66666666663</v>
      </c>
      <c r="CZ25" s="134">
        <v>763831.6</v>
      </c>
      <c r="DA25" s="134">
        <v>-203335.06666666665</v>
      </c>
      <c r="DB25" s="131">
        <v>-21.023787696019301</v>
      </c>
      <c r="DC25" s="130" t="s">
        <v>2892</v>
      </c>
      <c r="DD25" s="134">
        <v>1552440.24</v>
      </c>
      <c r="DE25" s="134">
        <v>1250000</v>
      </c>
      <c r="DF25" s="134">
        <v>1041666.6666666666</v>
      </c>
      <c r="DG25" s="134">
        <v>1100417.79</v>
      </c>
      <c r="DH25" s="134">
        <v>58751.123333333329</v>
      </c>
      <c r="DI25" s="131">
        <v>5.6401078399999998</v>
      </c>
      <c r="DJ25" s="130" t="s">
        <v>2891</v>
      </c>
      <c r="DK25" s="15">
        <f t="shared" si="88"/>
        <v>122364367.78999996</v>
      </c>
      <c r="DL25" s="15">
        <f t="shared" si="89"/>
        <v>120118579.69</v>
      </c>
      <c r="DM25" s="15">
        <f t="shared" si="85"/>
        <v>58848816.408333331</v>
      </c>
      <c r="DN25" s="15">
        <f t="shared" si="90"/>
        <v>55005401.409999996</v>
      </c>
      <c r="DO25" s="15">
        <f t="shared" si="86"/>
        <v>-3843414.9983333349</v>
      </c>
      <c r="DP25" s="15">
        <f t="shared" si="91"/>
        <v>-6.5309979586761671</v>
      </c>
      <c r="DQ25" s="15" t="str">
        <f t="shared" si="87"/>
        <v>Not OK</v>
      </c>
    </row>
    <row r="26" spans="1:197" s="25" customFormat="1" ht="15" customHeight="1">
      <c r="A26" s="39" t="s">
        <v>2827</v>
      </c>
      <c r="B26" s="39" t="s">
        <v>2828</v>
      </c>
      <c r="C26" s="134">
        <v>99165982.849999994</v>
      </c>
      <c r="D26" s="134">
        <v>108356400</v>
      </c>
      <c r="E26" s="134">
        <v>90297000</v>
      </c>
      <c r="F26" s="134">
        <v>84589187.060000002</v>
      </c>
      <c r="G26" s="134">
        <v>-5707812.9400000004</v>
      </c>
      <c r="H26" s="131">
        <v>-6.3211545677043537</v>
      </c>
      <c r="I26" s="130" t="s">
        <v>2892</v>
      </c>
      <c r="J26" s="134">
        <v>34379931.579999998</v>
      </c>
      <c r="K26" s="134">
        <v>31500000</v>
      </c>
      <c r="L26" s="134">
        <v>26250000</v>
      </c>
      <c r="M26" s="134">
        <v>24463348.73</v>
      </c>
      <c r="N26" s="134">
        <v>-1786651.27</v>
      </c>
      <c r="O26" s="131">
        <v>-6.8062905523809532</v>
      </c>
      <c r="P26" s="130" t="s">
        <v>2892</v>
      </c>
      <c r="Q26" s="134">
        <v>2586472.84</v>
      </c>
      <c r="R26" s="134">
        <v>2750034</v>
      </c>
      <c r="S26" s="134">
        <v>2291695</v>
      </c>
      <c r="T26" s="134">
        <v>2447967.0300000003</v>
      </c>
      <c r="U26" s="134">
        <v>156272.03</v>
      </c>
      <c r="V26" s="131">
        <v>6.8190588189091486</v>
      </c>
      <c r="W26" s="130" t="s">
        <v>2891</v>
      </c>
      <c r="X26" s="134">
        <v>2396237.38</v>
      </c>
      <c r="Y26" s="134">
        <v>1636000</v>
      </c>
      <c r="Z26" s="134">
        <v>1363333.3333333335</v>
      </c>
      <c r="AA26" s="134">
        <v>1567506.97</v>
      </c>
      <c r="AB26" s="134">
        <v>204173.63666666666</v>
      </c>
      <c r="AC26" s="131">
        <v>14.976061369193152</v>
      </c>
      <c r="AD26" s="130" t="s">
        <v>2891</v>
      </c>
      <c r="AE26" s="134">
        <v>4838242.55</v>
      </c>
      <c r="AF26" s="134">
        <v>4838242.55</v>
      </c>
      <c r="AG26" s="134">
        <v>4031868.7916666665</v>
      </c>
      <c r="AH26" s="134">
        <v>4606967.07</v>
      </c>
      <c r="AI26" s="134">
        <v>575098.27833333332</v>
      </c>
      <c r="AJ26" s="131">
        <v>14.263814326547147</v>
      </c>
      <c r="AK26" s="130" t="s">
        <v>2891</v>
      </c>
      <c r="AL26" s="134">
        <v>2202027.39</v>
      </c>
      <c r="AM26" s="134">
        <v>3400000</v>
      </c>
      <c r="AN26" s="134">
        <v>2833333.3333333335</v>
      </c>
      <c r="AO26" s="134">
        <v>1566439.93</v>
      </c>
      <c r="AP26" s="134">
        <v>-1266893.4033333333</v>
      </c>
      <c r="AQ26" s="131">
        <v>-44.713884823529412</v>
      </c>
      <c r="AR26" s="130" t="s">
        <v>2892</v>
      </c>
      <c r="AS26" s="134">
        <v>7440190.71</v>
      </c>
      <c r="AT26" s="134">
        <v>7605320.7199999997</v>
      </c>
      <c r="AU26" s="134">
        <v>6337767.2666666666</v>
      </c>
      <c r="AV26" s="134">
        <v>9105314.1899999995</v>
      </c>
      <c r="AW26" s="134">
        <v>2767546.9233333333</v>
      </c>
      <c r="AX26" s="131">
        <v>43.667537902333194</v>
      </c>
      <c r="AY26" s="130" t="s">
        <v>2891</v>
      </c>
      <c r="AZ26" s="134">
        <v>3061811.82</v>
      </c>
      <c r="BA26" s="134">
        <v>3339000</v>
      </c>
      <c r="BB26" s="134">
        <v>2782500</v>
      </c>
      <c r="BC26" s="134">
        <v>2577594.34</v>
      </c>
      <c r="BD26" s="134">
        <v>-204905.66</v>
      </c>
      <c r="BE26" s="131">
        <v>-7.3640848158131185</v>
      </c>
      <c r="BF26" s="130" t="s">
        <v>2892</v>
      </c>
      <c r="BG26" s="134">
        <v>5200040.8</v>
      </c>
      <c r="BH26" s="134">
        <v>5732804.54</v>
      </c>
      <c r="BI26" s="134">
        <v>4777337.1166666672</v>
      </c>
      <c r="BJ26" s="134">
        <v>4187301.25</v>
      </c>
      <c r="BK26" s="134">
        <v>-590035.86666666658</v>
      </c>
      <c r="BL26" s="131">
        <v>-12.350727031764457</v>
      </c>
      <c r="BM26" s="130" t="s">
        <v>2892</v>
      </c>
      <c r="BN26" s="134">
        <v>2215955.73</v>
      </c>
      <c r="BO26" s="134">
        <v>2500000</v>
      </c>
      <c r="BP26" s="134">
        <v>2083333.3333333333</v>
      </c>
      <c r="BQ26" s="134">
        <v>2219076.6500000004</v>
      </c>
      <c r="BR26" s="134">
        <v>135743.31666666665</v>
      </c>
      <c r="BS26" s="131">
        <v>6.5156792000000001</v>
      </c>
      <c r="BT26" s="130" t="s">
        <v>2891</v>
      </c>
      <c r="BU26" s="134">
        <v>4701255.13</v>
      </c>
      <c r="BV26" s="134">
        <v>5260280</v>
      </c>
      <c r="BW26" s="134">
        <v>4383566.666666666</v>
      </c>
      <c r="BX26" s="134">
        <v>4387288.97</v>
      </c>
      <c r="BY26" s="134">
        <v>3722.3033333333333</v>
      </c>
      <c r="BZ26" s="131">
        <v>8.4914947493289331E-2</v>
      </c>
      <c r="CA26" s="130" t="s">
        <v>2891</v>
      </c>
      <c r="CB26" s="134">
        <v>7509160.7699999996</v>
      </c>
      <c r="CC26" s="134">
        <v>7196591.4800000004</v>
      </c>
      <c r="CD26" s="134">
        <v>5997159.5666666664</v>
      </c>
      <c r="CE26" s="134">
        <v>4917608.9399999995</v>
      </c>
      <c r="CF26" s="134">
        <v>-1079550.6266666667</v>
      </c>
      <c r="CG26" s="131">
        <v>-18.001032233109335</v>
      </c>
      <c r="CH26" s="130" t="s">
        <v>2892</v>
      </c>
      <c r="CI26" s="134">
        <v>2748740.22</v>
      </c>
      <c r="CJ26" s="134">
        <v>3113300</v>
      </c>
      <c r="CK26" s="134">
        <v>2594416.6666666665</v>
      </c>
      <c r="CL26" s="134">
        <v>2091598.93</v>
      </c>
      <c r="CM26" s="134">
        <v>-502817.73666666669</v>
      </c>
      <c r="CN26" s="131">
        <v>-19.380762663411815</v>
      </c>
      <c r="CO26" s="130" t="s">
        <v>2892</v>
      </c>
      <c r="CP26" s="134">
        <v>4358824.5199999996</v>
      </c>
      <c r="CQ26" s="134">
        <v>2478384.58</v>
      </c>
      <c r="CR26" s="134">
        <v>2065320.4833333334</v>
      </c>
      <c r="CS26" s="134">
        <v>4050923.1999999997</v>
      </c>
      <c r="CT26" s="134">
        <v>1985602.7166666666</v>
      </c>
      <c r="CU26" s="131">
        <v>96.140174500278718</v>
      </c>
      <c r="CV26" s="130" t="s">
        <v>2891</v>
      </c>
      <c r="CW26" s="134">
        <v>2990527.2</v>
      </c>
      <c r="CX26" s="134">
        <v>2270300</v>
      </c>
      <c r="CY26" s="134">
        <v>1891916.6666666665</v>
      </c>
      <c r="CZ26" s="134">
        <v>2514398.31</v>
      </c>
      <c r="DA26" s="134">
        <v>622481.64333333331</v>
      </c>
      <c r="DB26" s="131">
        <v>32.902170285865303</v>
      </c>
      <c r="DC26" s="130" t="s">
        <v>2891</v>
      </c>
      <c r="DD26" s="134">
        <v>2926083.5</v>
      </c>
      <c r="DE26" s="134">
        <v>2600000</v>
      </c>
      <c r="DF26" s="134">
        <v>2166666.6666666665</v>
      </c>
      <c r="DG26" s="134">
        <v>2503211.08</v>
      </c>
      <c r="DH26" s="134">
        <v>336544.41333333333</v>
      </c>
      <c r="DI26" s="131">
        <v>15.532819076923076</v>
      </c>
      <c r="DJ26" s="130" t="s">
        <v>2891</v>
      </c>
      <c r="DK26" s="15">
        <f t="shared" si="88"/>
        <v>165875474.28999996</v>
      </c>
      <c r="DL26" s="15">
        <f t="shared" si="89"/>
        <v>174076657.87</v>
      </c>
      <c r="DM26" s="15">
        <f t="shared" si="85"/>
        <v>162147214.89166662</v>
      </c>
      <c r="DN26" s="15">
        <f t="shared" si="90"/>
        <v>157795732.65000004</v>
      </c>
      <c r="DO26" s="15">
        <f t="shared" si="86"/>
        <v>-4351482.2416665852</v>
      </c>
      <c r="DP26" s="15">
        <f t="shared" si="91"/>
        <v>-2.6836614150751132</v>
      </c>
      <c r="DQ26" s="15" t="str">
        <f t="shared" si="87"/>
        <v>Not OK</v>
      </c>
    </row>
    <row r="27" spans="1:197" s="25" customFormat="1" ht="15" customHeight="1">
      <c r="A27" s="39" t="s">
        <v>2829</v>
      </c>
      <c r="B27" s="39" t="s">
        <v>2830</v>
      </c>
      <c r="C27" s="134">
        <v>33112366.890000001</v>
      </c>
      <c r="D27" s="134">
        <v>30595000</v>
      </c>
      <c r="E27" s="134">
        <v>25495833.333333336</v>
      </c>
      <c r="F27" s="134">
        <v>24080410.300000001</v>
      </c>
      <c r="G27" s="134">
        <v>-1415423.0333333334</v>
      </c>
      <c r="H27" s="131">
        <v>-5.5515856839352837</v>
      </c>
      <c r="I27" s="130" t="s">
        <v>2892</v>
      </c>
      <c r="J27" s="134">
        <v>16599966.82</v>
      </c>
      <c r="K27" s="134">
        <v>15000000</v>
      </c>
      <c r="L27" s="134">
        <v>12500000</v>
      </c>
      <c r="M27" s="134">
        <v>14331088.200000001</v>
      </c>
      <c r="N27" s="134">
        <v>1831088.2</v>
      </c>
      <c r="O27" s="131">
        <v>14.6487056</v>
      </c>
      <c r="P27" s="130" t="s">
        <v>2891</v>
      </c>
      <c r="Q27" s="134">
        <v>2654471.1</v>
      </c>
      <c r="R27" s="134">
        <v>2725460</v>
      </c>
      <c r="S27" s="134">
        <v>2271216.6666666665</v>
      </c>
      <c r="T27" s="134">
        <v>2322273.25</v>
      </c>
      <c r="U27" s="134">
        <v>51056.583333333328</v>
      </c>
      <c r="V27" s="131">
        <v>2.2479838265834027</v>
      </c>
      <c r="W27" s="130" t="s">
        <v>2891</v>
      </c>
      <c r="X27" s="134">
        <v>2476628.91</v>
      </c>
      <c r="Y27" s="134">
        <v>2588000</v>
      </c>
      <c r="Z27" s="134">
        <v>2156666.6666666665</v>
      </c>
      <c r="AA27" s="134">
        <v>1896303.26</v>
      </c>
      <c r="AB27" s="134">
        <v>-260363.40666666668</v>
      </c>
      <c r="AC27" s="131">
        <v>-12.072491808346212</v>
      </c>
      <c r="AD27" s="130" t="s">
        <v>2892</v>
      </c>
      <c r="AE27" s="134">
        <v>1570048.5</v>
      </c>
      <c r="AF27" s="134">
        <v>1850221.67</v>
      </c>
      <c r="AG27" s="134">
        <v>1541851.3916666666</v>
      </c>
      <c r="AH27" s="134">
        <v>1481180.68</v>
      </c>
      <c r="AI27" s="134">
        <v>-60670.71166666667</v>
      </c>
      <c r="AJ27" s="131">
        <v>-3.9349260242963213</v>
      </c>
      <c r="AK27" s="130" t="s">
        <v>2892</v>
      </c>
      <c r="AL27" s="134">
        <v>1656625.97</v>
      </c>
      <c r="AM27" s="134">
        <v>1700000</v>
      </c>
      <c r="AN27" s="134">
        <v>1416666.6666666667</v>
      </c>
      <c r="AO27" s="134">
        <v>1261592.9000000001</v>
      </c>
      <c r="AP27" s="134">
        <v>-155073.76666666666</v>
      </c>
      <c r="AQ27" s="131">
        <v>-10.946383529411763</v>
      </c>
      <c r="AR27" s="130" t="s">
        <v>2892</v>
      </c>
      <c r="AS27" s="134">
        <v>6598074.8399999999</v>
      </c>
      <c r="AT27" s="134">
        <v>6796017.0599999996</v>
      </c>
      <c r="AU27" s="134">
        <v>5663347.5499999998</v>
      </c>
      <c r="AV27" s="134">
        <v>4922323.6899999995</v>
      </c>
      <c r="AW27" s="134">
        <v>-741023.86</v>
      </c>
      <c r="AX27" s="131">
        <v>-13.084555617639959</v>
      </c>
      <c r="AY27" s="130" t="s">
        <v>2892</v>
      </c>
      <c r="AZ27" s="134">
        <v>2122886.2999999998</v>
      </c>
      <c r="BA27" s="134">
        <v>2123000</v>
      </c>
      <c r="BB27" s="134">
        <v>1769166.6666666667</v>
      </c>
      <c r="BC27" s="134">
        <v>1769332.16</v>
      </c>
      <c r="BD27" s="134">
        <v>165.49333333333334</v>
      </c>
      <c r="BE27" s="131">
        <v>9.3543099387658982E-3</v>
      </c>
      <c r="BF27" s="130" t="s">
        <v>2891</v>
      </c>
      <c r="BG27" s="134">
        <v>2344900.29</v>
      </c>
      <c r="BH27" s="134">
        <v>2392940.9</v>
      </c>
      <c r="BI27" s="134">
        <v>1994117.4166666665</v>
      </c>
      <c r="BJ27" s="134">
        <v>1953391.29</v>
      </c>
      <c r="BK27" s="134">
        <v>-40726.126666666663</v>
      </c>
      <c r="BL27" s="131">
        <v>-2.0423133726369924</v>
      </c>
      <c r="BM27" s="130" t="s">
        <v>2892</v>
      </c>
      <c r="BN27" s="134">
        <v>2672668.64</v>
      </c>
      <c r="BO27" s="134">
        <v>2500000</v>
      </c>
      <c r="BP27" s="134">
        <v>2083333.3333333333</v>
      </c>
      <c r="BQ27" s="134">
        <v>2077000.81</v>
      </c>
      <c r="BR27" s="134">
        <v>-6332.5233333333335</v>
      </c>
      <c r="BS27" s="131">
        <v>-0.30396111999999997</v>
      </c>
      <c r="BT27" s="130" t="s">
        <v>2892</v>
      </c>
      <c r="BU27" s="134">
        <v>1940841.29</v>
      </c>
      <c r="BV27" s="134">
        <v>1935000</v>
      </c>
      <c r="BW27" s="134">
        <v>1612500</v>
      </c>
      <c r="BX27" s="134">
        <v>1625982.26</v>
      </c>
      <c r="BY27" s="134">
        <v>13482.26</v>
      </c>
      <c r="BZ27" s="131">
        <v>0.83610914728682173</v>
      </c>
      <c r="CA27" s="130" t="s">
        <v>2891</v>
      </c>
      <c r="CB27" s="134">
        <v>4062260.7</v>
      </c>
      <c r="CC27" s="134">
        <v>4062260.7</v>
      </c>
      <c r="CD27" s="134">
        <v>3385217.25</v>
      </c>
      <c r="CE27" s="134">
        <v>3317062.48</v>
      </c>
      <c r="CF27" s="134">
        <v>-68154.77</v>
      </c>
      <c r="CG27" s="131">
        <v>-2.0133056453023808</v>
      </c>
      <c r="CH27" s="130" t="s">
        <v>2892</v>
      </c>
      <c r="CI27" s="134">
        <v>1259330.8</v>
      </c>
      <c r="CJ27" s="134">
        <v>1264800</v>
      </c>
      <c r="CK27" s="134">
        <v>1054000</v>
      </c>
      <c r="CL27" s="134">
        <v>992609.44</v>
      </c>
      <c r="CM27" s="134">
        <v>-61390.559999999998</v>
      </c>
      <c r="CN27" s="131">
        <v>-5.824531309297913</v>
      </c>
      <c r="CO27" s="130" t="s">
        <v>2892</v>
      </c>
      <c r="CP27" s="134">
        <v>2790144.89</v>
      </c>
      <c r="CQ27" s="134">
        <v>2760909.76</v>
      </c>
      <c r="CR27" s="134">
        <v>2300758.1333333333</v>
      </c>
      <c r="CS27" s="134">
        <v>2323646.9900000002</v>
      </c>
      <c r="CT27" s="134">
        <v>22888.856666666667</v>
      </c>
      <c r="CU27" s="131">
        <v>0.99483975890613696</v>
      </c>
      <c r="CV27" s="130" t="s">
        <v>2891</v>
      </c>
      <c r="CW27" s="134">
        <v>1726136.42</v>
      </c>
      <c r="CX27" s="134">
        <v>1757000</v>
      </c>
      <c r="CY27" s="134">
        <v>1464166.6666666667</v>
      </c>
      <c r="CZ27" s="134">
        <v>1521101.09</v>
      </c>
      <c r="DA27" s="134">
        <v>56934.423333333332</v>
      </c>
      <c r="DB27" s="131">
        <v>3.8885206602162778</v>
      </c>
      <c r="DC27" s="130" t="s">
        <v>2891</v>
      </c>
      <c r="DD27" s="134">
        <v>1565848.77</v>
      </c>
      <c r="DE27" s="134">
        <v>1500000</v>
      </c>
      <c r="DF27" s="134">
        <v>1250000</v>
      </c>
      <c r="DG27" s="134">
        <v>1253390.46</v>
      </c>
      <c r="DH27" s="134">
        <v>3390.46</v>
      </c>
      <c r="DI27" s="131">
        <v>0.2712368</v>
      </c>
      <c r="DJ27" s="130" t="s">
        <v>2891</v>
      </c>
      <c r="DK27" s="15">
        <f t="shared" si="88"/>
        <v>102933165.89</v>
      </c>
      <c r="DL27" s="15">
        <f t="shared" si="89"/>
        <v>98050610.090000018</v>
      </c>
      <c r="DM27" s="15">
        <f t="shared" si="85"/>
        <v>67958841.741666645</v>
      </c>
      <c r="DN27" s="15">
        <f t="shared" si="90"/>
        <v>67128689.25999999</v>
      </c>
      <c r="DO27" s="15">
        <f t="shared" si="86"/>
        <v>-830152.48166665435</v>
      </c>
      <c r="DP27" s="15">
        <f t="shared" si="91"/>
        <v>-1.2215518398949914</v>
      </c>
      <c r="DQ27" s="15" t="str">
        <f t="shared" si="87"/>
        <v>Not OK</v>
      </c>
    </row>
    <row r="28" spans="1:197" s="25" customFormat="1" ht="15" customHeight="1">
      <c r="A28" s="39" t="s">
        <v>2831</v>
      </c>
      <c r="B28" s="39" t="s">
        <v>2832</v>
      </c>
      <c r="C28" s="134">
        <v>41619101.170000002</v>
      </c>
      <c r="D28" s="134">
        <v>39800000</v>
      </c>
      <c r="E28" s="134">
        <v>33166666.666666668</v>
      </c>
      <c r="F28" s="134">
        <v>35008286.619999997</v>
      </c>
      <c r="G28" s="134">
        <v>1841619.9533333334</v>
      </c>
      <c r="H28" s="131">
        <v>5.5526229748743727</v>
      </c>
      <c r="I28" s="130" t="s">
        <v>2891</v>
      </c>
      <c r="J28" s="134">
        <v>10452341.039999999</v>
      </c>
      <c r="K28" s="134">
        <v>11000000</v>
      </c>
      <c r="L28" s="134">
        <v>9166666.666666666</v>
      </c>
      <c r="M28" s="134">
        <v>8465330.6800000016</v>
      </c>
      <c r="N28" s="134">
        <v>-701335.98666666669</v>
      </c>
      <c r="O28" s="131">
        <v>-7.6509380363636366</v>
      </c>
      <c r="P28" s="130" t="s">
        <v>2892</v>
      </c>
      <c r="Q28" s="134">
        <v>2670579.04</v>
      </c>
      <c r="R28" s="134">
        <v>2440750</v>
      </c>
      <c r="S28" s="134">
        <v>2033958.3333333333</v>
      </c>
      <c r="T28" s="134">
        <v>1809232.05</v>
      </c>
      <c r="U28" s="134">
        <v>-224726.28333333333</v>
      </c>
      <c r="V28" s="131">
        <v>-11.048716173307385</v>
      </c>
      <c r="W28" s="130" t="s">
        <v>2892</v>
      </c>
      <c r="X28" s="134">
        <v>1988443.37</v>
      </c>
      <c r="Y28" s="134">
        <v>1992000</v>
      </c>
      <c r="Z28" s="134">
        <v>1660000</v>
      </c>
      <c r="AA28" s="134">
        <v>1821685</v>
      </c>
      <c r="AB28" s="134">
        <v>161685</v>
      </c>
      <c r="AC28" s="131">
        <v>9.7400602409638548</v>
      </c>
      <c r="AD28" s="130" t="s">
        <v>2891</v>
      </c>
      <c r="AE28" s="134">
        <v>2383583.71</v>
      </c>
      <c r="AF28" s="134">
        <v>2402313.2000000002</v>
      </c>
      <c r="AG28" s="134">
        <v>2001927.6666666665</v>
      </c>
      <c r="AH28" s="134">
        <v>1514741.27</v>
      </c>
      <c r="AI28" s="134">
        <v>-487186.39666666667</v>
      </c>
      <c r="AJ28" s="131">
        <v>-24.33586411630257</v>
      </c>
      <c r="AK28" s="130" t="s">
        <v>2892</v>
      </c>
      <c r="AL28" s="134">
        <v>1356733.56</v>
      </c>
      <c r="AM28" s="134">
        <v>1705495</v>
      </c>
      <c r="AN28" s="134">
        <v>1421245.8333333333</v>
      </c>
      <c r="AO28" s="134">
        <v>750573.20000000007</v>
      </c>
      <c r="AP28" s="134">
        <v>-670672.63333333342</v>
      </c>
      <c r="AQ28" s="131">
        <v>-47.189065931005366</v>
      </c>
      <c r="AR28" s="130" t="s">
        <v>2892</v>
      </c>
      <c r="AS28" s="134">
        <v>5602983.0300000003</v>
      </c>
      <c r="AT28" s="134">
        <v>5684498.4000000004</v>
      </c>
      <c r="AU28" s="134">
        <v>4737082</v>
      </c>
      <c r="AV28" s="134">
        <v>5137354.2</v>
      </c>
      <c r="AW28" s="134">
        <v>400272.2</v>
      </c>
      <c r="AX28" s="131">
        <v>8.4497629553383291</v>
      </c>
      <c r="AY28" s="130" t="s">
        <v>2891</v>
      </c>
      <c r="AZ28" s="134">
        <v>3099969.59</v>
      </c>
      <c r="BA28" s="134">
        <v>2795000</v>
      </c>
      <c r="BB28" s="134">
        <v>2329166.6666666665</v>
      </c>
      <c r="BC28" s="134">
        <v>2471566.34</v>
      </c>
      <c r="BD28" s="134">
        <v>142399.67333333334</v>
      </c>
      <c r="BE28" s="131">
        <v>6.1137605724508051</v>
      </c>
      <c r="BF28" s="130" t="s">
        <v>2891</v>
      </c>
      <c r="BG28" s="134">
        <v>2195998.2999999998</v>
      </c>
      <c r="BH28" s="134">
        <v>2487361.19</v>
      </c>
      <c r="BI28" s="134">
        <v>2072800.9916666665</v>
      </c>
      <c r="BJ28" s="134">
        <v>1814847.68</v>
      </c>
      <c r="BK28" s="134">
        <v>-257953.31166666665</v>
      </c>
      <c r="BL28" s="131">
        <v>-12.444673304563379</v>
      </c>
      <c r="BM28" s="130" t="s">
        <v>2892</v>
      </c>
      <c r="BN28" s="134">
        <v>1555608.35</v>
      </c>
      <c r="BO28" s="134">
        <v>3500000</v>
      </c>
      <c r="BP28" s="134">
        <v>2916666.666666667</v>
      </c>
      <c r="BQ28" s="134">
        <v>2432673.54</v>
      </c>
      <c r="BR28" s="134">
        <v>-483993.12666666671</v>
      </c>
      <c r="BS28" s="131">
        <v>-16.594050057142859</v>
      </c>
      <c r="BT28" s="130" t="s">
        <v>2892</v>
      </c>
      <c r="BU28" s="134">
        <v>3335089.47</v>
      </c>
      <c r="BV28" s="134">
        <v>3501500</v>
      </c>
      <c r="BW28" s="134">
        <v>2917916.6666666665</v>
      </c>
      <c r="BX28" s="134">
        <v>2634878.19</v>
      </c>
      <c r="BY28" s="134">
        <v>-283038.47666666668</v>
      </c>
      <c r="BZ28" s="131">
        <v>-9.7000191917749543</v>
      </c>
      <c r="CA28" s="130" t="s">
        <v>2892</v>
      </c>
      <c r="CB28" s="134">
        <v>4758028.3899999997</v>
      </c>
      <c r="CC28" s="134">
        <v>5189780.2699999996</v>
      </c>
      <c r="CD28" s="134">
        <v>4324816.8916666666</v>
      </c>
      <c r="CE28" s="134">
        <v>4433583.37</v>
      </c>
      <c r="CF28" s="134">
        <v>108766.47833333333</v>
      </c>
      <c r="CG28" s="131">
        <v>2.5149383443935291</v>
      </c>
      <c r="CH28" s="130" t="s">
        <v>2891</v>
      </c>
      <c r="CI28" s="134">
        <v>1138071.46</v>
      </c>
      <c r="CJ28" s="134">
        <v>1200000</v>
      </c>
      <c r="CK28" s="134">
        <v>1000000</v>
      </c>
      <c r="CL28" s="134">
        <v>793832.87</v>
      </c>
      <c r="CM28" s="134">
        <v>-206167.13</v>
      </c>
      <c r="CN28" s="131">
        <v>-20.616713000000001</v>
      </c>
      <c r="CO28" s="130" t="s">
        <v>2892</v>
      </c>
      <c r="CP28" s="134">
        <v>3431604.25</v>
      </c>
      <c r="CQ28" s="134">
        <v>3284198.4</v>
      </c>
      <c r="CR28" s="134">
        <v>2736832</v>
      </c>
      <c r="CS28" s="134">
        <v>2845963.05</v>
      </c>
      <c r="CT28" s="134">
        <v>109131.05</v>
      </c>
      <c r="CU28" s="131">
        <v>3.9874953961368478</v>
      </c>
      <c r="CV28" s="130" t="s">
        <v>2891</v>
      </c>
      <c r="CW28" s="134">
        <v>2549360.04</v>
      </c>
      <c r="CX28" s="134">
        <v>1725000</v>
      </c>
      <c r="CY28" s="134">
        <v>1437500</v>
      </c>
      <c r="CZ28" s="134">
        <v>1954908.4000000001</v>
      </c>
      <c r="DA28" s="134">
        <v>517408.4</v>
      </c>
      <c r="DB28" s="131">
        <v>35.993627826086957</v>
      </c>
      <c r="DC28" s="130" t="s">
        <v>2891</v>
      </c>
      <c r="DD28" s="134">
        <v>1457777.08</v>
      </c>
      <c r="DE28" s="134">
        <v>1550000</v>
      </c>
      <c r="DF28" s="134">
        <v>1291666.6666666667</v>
      </c>
      <c r="DG28" s="134">
        <v>1208099.98</v>
      </c>
      <c r="DH28" s="134">
        <v>-83566.686666666661</v>
      </c>
      <c r="DI28" s="131">
        <v>-6.4696789677419355</v>
      </c>
      <c r="DJ28" s="130" t="s">
        <v>2892</v>
      </c>
      <c r="DK28" s="15">
        <f t="shared" si="88"/>
        <v>95742897.629999995</v>
      </c>
      <c r="DL28" s="15">
        <f t="shared" si="89"/>
        <v>94257896.460000008</v>
      </c>
      <c r="DM28" s="15">
        <f t="shared" si="85"/>
        <v>75214913.716666669</v>
      </c>
      <c r="DN28" s="15">
        <f t="shared" si="90"/>
        <v>75097556.440000013</v>
      </c>
      <c r="DO28" s="15">
        <f t="shared" si="86"/>
        <v>-117357.27666665614</v>
      </c>
      <c r="DP28" s="15">
        <f t="shared" si="91"/>
        <v>-0.1560292645003078</v>
      </c>
      <c r="DQ28" s="15" t="str">
        <f t="shared" si="87"/>
        <v>Not OK</v>
      </c>
    </row>
    <row r="29" spans="1:197" s="25" customFormat="1" ht="15" customHeight="1">
      <c r="A29" s="39" t="s">
        <v>2833</v>
      </c>
      <c r="B29" s="39" t="s">
        <v>2834</v>
      </c>
      <c r="C29" s="134">
        <v>104287740.04000001</v>
      </c>
      <c r="D29" s="134">
        <v>103929000</v>
      </c>
      <c r="E29" s="134">
        <v>86607500</v>
      </c>
      <c r="F29" s="134">
        <v>85868760.700000003</v>
      </c>
      <c r="G29" s="134">
        <v>-738739.3</v>
      </c>
      <c r="H29" s="131">
        <v>-0.85297381866466526</v>
      </c>
      <c r="I29" s="130" t="s">
        <v>2892</v>
      </c>
      <c r="J29" s="134">
        <v>43804361.189999998</v>
      </c>
      <c r="K29" s="134">
        <v>47000000</v>
      </c>
      <c r="L29" s="134">
        <v>39166666.666666664</v>
      </c>
      <c r="M29" s="134">
        <v>40674975.040000007</v>
      </c>
      <c r="N29" s="134">
        <v>1508308.3733333333</v>
      </c>
      <c r="O29" s="131">
        <v>3.8510001021276596</v>
      </c>
      <c r="P29" s="130" t="s">
        <v>2891</v>
      </c>
      <c r="Q29" s="134">
        <v>3639091.92</v>
      </c>
      <c r="R29" s="134">
        <v>3473400</v>
      </c>
      <c r="S29" s="134">
        <v>2894500</v>
      </c>
      <c r="T29" s="134">
        <v>2770426.9000000004</v>
      </c>
      <c r="U29" s="134">
        <v>-124073.1</v>
      </c>
      <c r="V29" s="131">
        <v>-4.2865123510105381</v>
      </c>
      <c r="W29" s="130" t="s">
        <v>2892</v>
      </c>
      <c r="X29" s="134">
        <v>6759517.75</v>
      </c>
      <c r="Y29" s="134">
        <v>7058000</v>
      </c>
      <c r="Z29" s="134">
        <v>5881666.666666667</v>
      </c>
      <c r="AA29" s="134">
        <v>9685682.3299999982</v>
      </c>
      <c r="AB29" s="134">
        <v>3804015.6633333331</v>
      </c>
      <c r="AC29" s="131">
        <v>64.675811788041941</v>
      </c>
      <c r="AD29" s="130" t="s">
        <v>2891</v>
      </c>
      <c r="AE29" s="134">
        <v>5964566.9699999997</v>
      </c>
      <c r="AF29" s="134">
        <v>5964566.9699999997</v>
      </c>
      <c r="AG29" s="134">
        <v>4970472.4749999996</v>
      </c>
      <c r="AH29" s="134">
        <v>4311443.0999999996</v>
      </c>
      <c r="AI29" s="134">
        <v>-659029.375</v>
      </c>
      <c r="AJ29" s="131">
        <v>-13.258887928958906</v>
      </c>
      <c r="AK29" s="130" t="s">
        <v>2892</v>
      </c>
      <c r="AL29" s="134">
        <v>2888034.96</v>
      </c>
      <c r="AM29" s="134">
        <v>3000000</v>
      </c>
      <c r="AN29" s="134">
        <v>2500000</v>
      </c>
      <c r="AO29" s="134">
        <v>2530776.54</v>
      </c>
      <c r="AP29" s="134">
        <v>30776.54</v>
      </c>
      <c r="AQ29" s="131">
        <v>1.2310616000000001</v>
      </c>
      <c r="AR29" s="130" t="s">
        <v>2891</v>
      </c>
      <c r="AS29" s="134">
        <v>18566942.68</v>
      </c>
      <c r="AT29" s="134">
        <v>18566942.68</v>
      </c>
      <c r="AU29" s="134">
        <v>15472452.233333334</v>
      </c>
      <c r="AV29" s="134">
        <v>3916370.5000000005</v>
      </c>
      <c r="AW29" s="134">
        <v>-11556081.733333334</v>
      </c>
      <c r="AX29" s="131">
        <v>-74.688107347568973</v>
      </c>
      <c r="AY29" s="130" t="s">
        <v>2892</v>
      </c>
      <c r="AZ29" s="134">
        <v>2204611.25</v>
      </c>
      <c r="BA29" s="134">
        <v>2571900</v>
      </c>
      <c r="BB29" s="134">
        <v>2143250</v>
      </c>
      <c r="BC29" s="134">
        <v>2033745.7699999998</v>
      </c>
      <c r="BD29" s="134">
        <v>-109504.23</v>
      </c>
      <c r="BE29" s="131">
        <v>-5.1092607022045957</v>
      </c>
      <c r="BF29" s="130" t="s">
        <v>2892</v>
      </c>
      <c r="BG29" s="134">
        <v>5957366.5300000003</v>
      </c>
      <c r="BH29" s="134">
        <v>6134677.2699999996</v>
      </c>
      <c r="BI29" s="134">
        <v>5112231.0583333327</v>
      </c>
      <c r="BJ29" s="134">
        <v>4972136.2399999993</v>
      </c>
      <c r="BK29" s="134">
        <v>-140094.81833333333</v>
      </c>
      <c r="BL29" s="131">
        <v>-2.7403851026054058</v>
      </c>
      <c r="BM29" s="130" t="s">
        <v>2892</v>
      </c>
      <c r="BN29" s="134">
        <v>2671675.41</v>
      </c>
      <c r="BO29" s="134">
        <v>2600000</v>
      </c>
      <c r="BP29" s="134">
        <v>2166666.6666666665</v>
      </c>
      <c r="BQ29" s="134">
        <v>2281716.1399999997</v>
      </c>
      <c r="BR29" s="134">
        <v>115049.47333333334</v>
      </c>
      <c r="BS29" s="131">
        <v>5.3099756923076917</v>
      </c>
      <c r="BT29" s="130" t="s">
        <v>2891</v>
      </c>
      <c r="BU29" s="134">
        <v>5729300.8600000003</v>
      </c>
      <c r="BV29" s="134">
        <v>5100000</v>
      </c>
      <c r="BW29" s="134">
        <v>4250000</v>
      </c>
      <c r="BX29" s="134">
        <v>4282749.1000000006</v>
      </c>
      <c r="BY29" s="134">
        <v>32749.1</v>
      </c>
      <c r="BZ29" s="131">
        <v>0.77056705882352938</v>
      </c>
      <c r="CA29" s="130" t="s">
        <v>2891</v>
      </c>
      <c r="CB29" s="134">
        <v>17254383.460000001</v>
      </c>
      <c r="CC29" s="134">
        <v>17254383.460000001</v>
      </c>
      <c r="CD29" s="134">
        <v>14378652.883333333</v>
      </c>
      <c r="CE29" s="134">
        <v>12786401.329999998</v>
      </c>
      <c r="CF29" s="134">
        <v>-1592251.5533333332</v>
      </c>
      <c r="CG29" s="131">
        <v>-11.073718562181531</v>
      </c>
      <c r="CH29" s="130" t="s">
        <v>2892</v>
      </c>
      <c r="CI29" s="134">
        <v>3693417.64</v>
      </c>
      <c r="CJ29" s="134">
        <v>2918100</v>
      </c>
      <c r="CK29" s="134">
        <v>2431750</v>
      </c>
      <c r="CL29" s="134">
        <v>2337281.5900000003</v>
      </c>
      <c r="CM29" s="134">
        <v>-94468.41</v>
      </c>
      <c r="CN29" s="131">
        <v>-3.8847911997532645</v>
      </c>
      <c r="CO29" s="130" t="s">
        <v>2892</v>
      </c>
      <c r="CP29" s="134">
        <v>4019670.12</v>
      </c>
      <c r="CQ29" s="134">
        <v>6855441.3899999997</v>
      </c>
      <c r="CR29" s="134">
        <v>5712867.8250000002</v>
      </c>
      <c r="CS29" s="134">
        <v>8631639.9899999984</v>
      </c>
      <c r="CT29" s="134">
        <v>2918772.165</v>
      </c>
      <c r="CU29" s="131">
        <v>51.091190176450475</v>
      </c>
      <c r="CV29" s="130" t="s">
        <v>2891</v>
      </c>
      <c r="CW29" s="134">
        <v>4235371.7699999996</v>
      </c>
      <c r="CX29" s="134">
        <v>4236573.24</v>
      </c>
      <c r="CY29" s="134">
        <v>3530477.7</v>
      </c>
      <c r="CZ29" s="134">
        <v>3728053.6500000004</v>
      </c>
      <c r="DA29" s="134">
        <v>197575.95</v>
      </c>
      <c r="DB29" s="131">
        <v>5.5962950849399222</v>
      </c>
      <c r="DC29" s="130" t="s">
        <v>2891</v>
      </c>
      <c r="DD29" s="134">
        <v>4002783.17</v>
      </c>
      <c r="DE29" s="134">
        <v>4200000</v>
      </c>
      <c r="DF29" s="134">
        <v>3500000</v>
      </c>
      <c r="DG29" s="134">
        <v>3266019.1700000004</v>
      </c>
      <c r="DH29" s="134">
        <v>-233980.83</v>
      </c>
      <c r="DI29" s="131">
        <v>-6.6851665714285717</v>
      </c>
      <c r="DJ29" s="130" t="s">
        <v>2892</v>
      </c>
      <c r="DK29" s="15">
        <f t="shared" si="88"/>
        <v>202326815.57000002</v>
      </c>
      <c r="DL29" s="15">
        <f t="shared" si="89"/>
        <v>204862985.01000002</v>
      </c>
      <c r="DM29" s="15">
        <f t="shared" si="85"/>
        <v>200719154.17499992</v>
      </c>
      <c r="DN29" s="15">
        <f t="shared" si="90"/>
        <v>194078178.09</v>
      </c>
      <c r="DO29" s="15">
        <f t="shared" si="86"/>
        <v>-6640976.0849999189</v>
      </c>
      <c r="DP29" s="15">
        <f t="shared" si="91"/>
        <v>-3.3085911069602689</v>
      </c>
      <c r="DQ29" s="15" t="str">
        <f t="shared" si="87"/>
        <v>Not OK</v>
      </c>
    </row>
    <row r="30" spans="1:197" s="25" customFormat="1" ht="15" customHeight="1">
      <c r="A30" s="39" t="s">
        <v>2835</v>
      </c>
      <c r="B30" s="39" t="s">
        <v>2836</v>
      </c>
      <c r="C30" s="134">
        <v>7880337.0899999999</v>
      </c>
      <c r="D30" s="134">
        <v>4045000</v>
      </c>
      <c r="E30" s="134">
        <v>3370833.3333333335</v>
      </c>
      <c r="F30" s="134">
        <v>117328.5</v>
      </c>
      <c r="G30" s="134">
        <v>-3253504.833333333</v>
      </c>
      <c r="H30" s="131">
        <v>-96.519302843016064</v>
      </c>
      <c r="I30" s="130" t="s">
        <v>2892</v>
      </c>
      <c r="J30" s="134">
        <v>263336.75</v>
      </c>
      <c r="K30" s="134">
        <v>1500000</v>
      </c>
      <c r="L30" s="134">
        <v>1250000</v>
      </c>
      <c r="M30" s="134">
        <v>524401.18000000005</v>
      </c>
      <c r="N30" s="134">
        <v>-725598.82</v>
      </c>
      <c r="O30" s="131">
        <v>-58.0479056</v>
      </c>
      <c r="P30" s="130" t="s">
        <v>2892</v>
      </c>
      <c r="Q30" s="134">
        <v>53031.85</v>
      </c>
      <c r="R30" s="134">
        <v>92310</v>
      </c>
      <c r="S30" s="134">
        <v>76925</v>
      </c>
      <c r="T30" s="134">
        <v>64921.100000000006</v>
      </c>
      <c r="U30" s="134">
        <v>-12003.9</v>
      </c>
      <c r="V30" s="131">
        <v>-15.604679883002925</v>
      </c>
      <c r="W30" s="130" t="s">
        <v>2892</v>
      </c>
      <c r="X30" s="134">
        <v>256982</v>
      </c>
      <c r="Y30" s="134">
        <v>50000</v>
      </c>
      <c r="Z30" s="134">
        <v>41666.666666666664</v>
      </c>
      <c r="AA30" s="134">
        <v>42441.25</v>
      </c>
      <c r="AB30" s="134">
        <v>774.58333333333326</v>
      </c>
      <c r="AC30" s="131">
        <v>1.859</v>
      </c>
      <c r="AD30" s="130" t="s">
        <v>2891</v>
      </c>
      <c r="AE30" s="134">
        <v>91326.38</v>
      </c>
      <c r="AF30" s="134">
        <v>91326.38</v>
      </c>
      <c r="AG30" s="134">
        <v>76105.316666666666</v>
      </c>
      <c r="AH30" s="134">
        <v>27455.72</v>
      </c>
      <c r="AI30" s="134">
        <v>-48649.596666666665</v>
      </c>
      <c r="AJ30" s="131">
        <v>-63.924044728368735</v>
      </c>
      <c r="AK30" s="130" t="s">
        <v>2892</v>
      </c>
      <c r="AL30" s="80"/>
      <c r="AM30" s="80"/>
      <c r="AN30" s="80"/>
      <c r="AO30" s="80"/>
      <c r="AP30" s="80"/>
      <c r="AQ30" s="79"/>
      <c r="AR30" s="78"/>
      <c r="AS30" s="134">
        <v>1775107.3</v>
      </c>
      <c r="AT30" s="134">
        <v>1775107.3</v>
      </c>
      <c r="AU30" s="134">
        <v>1479256.0833333333</v>
      </c>
      <c r="AV30" s="134">
        <v>932199.84</v>
      </c>
      <c r="AW30" s="134">
        <v>-547056.2433333334</v>
      </c>
      <c r="AX30" s="131">
        <v>-36.981848477554003</v>
      </c>
      <c r="AY30" s="130" t="s">
        <v>2892</v>
      </c>
      <c r="AZ30" s="134">
        <v>160221.54999999999</v>
      </c>
      <c r="BA30" s="134">
        <v>165000</v>
      </c>
      <c r="BB30" s="134">
        <v>137500</v>
      </c>
      <c r="BC30" s="134">
        <v>27918.6</v>
      </c>
      <c r="BD30" s="134">
        <v>-109581.4</v>
      </c>
      <c r="BE30" s="131">
        <v>-79.69556363636363</v>
      </c>
      <c r="BF30" s="130" t="s">
        <v>2892</v>
      </c>
      <c r="BG30" s="134">
        <v>62297.2</v>
      </c>
      <c r="BH30" s="134">
        <v>63000</v>
      </c>
      <c r="BI30" s="134">
        <v>52500</v>
      </c>
      <c r="BJ30" s="134">
        <v>64302.65</v>
      </c>
      <c r="BK30" s="134">
        <v>11802.65</v>
      </c>
      <c r="BL30" s="131">
        <v>22.481238095238094</v>
      </c>
      <c r="BM30" s="130" t="s">
        <v>2891</v>
      </c>
      <c r="BN30" s="134">
        <v>34607.550000000003</v>
      </c>
      <c r="BO30" s="134">
        <v>70000</v>
      </c>
      <c r="BP30" s="134">
        <v>58333.333333333336</v>
      </c>
      <c r="BQ30" s="134">
        <v>118450.75</v>
      </c>
      <c r="BR30" s="134">
        <v>60117.416666666664</v>
      </c>
      <c r="BS30" s="131">
        <v>103.05842857142858</v>
      </c>
      <c r="BT30" s="130" t="s">
        <v>2891</v>
      </c>
      <c r="BU30" s="134">
        <v>0</v>
      </c>
      <c r="BV30" s="134">
        <v>150000</v>
      </c>
      <c r="BW30" s="134">
        <v>125000</v>
      </c>
      <c r="BX30" s="134">
        <v>0</v>
      </c>
      <c r="BY30" s="134">
        <v>-125000</v>
      </c>
      <c r="BZ30" s="131">
        <v>-100</v>
      </c>
      <c r="CA30" s="130" t="s">
        <v>2892</v>
      </c>
      <c r="CB30" s="134">
        <v>2036423.6</v>
      </c>
      <c r="CC30" s="134">
        <v>1313403</v>
      </c>
      <c r="CD30" s="134">
        <v>1094502.5</v>
      </c>
      <c r="CE30" s="134">
        <v>1082047.99</v>
      </c>
      <c r="CF30" s="134">
        <v>-12454.51</v>
      </c>
      <c r="CG30" s="131">
        <v>-1.1379151715048619</v>
      </c>
      <c r="CH30" s="130" t="s">
        <v>2892</v>
      </c>
      <c r="CI30" s="134">
        <v>662296.80000000005</v>
      </c>
      <c r="CJ30" s="134">
        <v>139400</v>
      </c>
      <c r="CK30" s="134">
        <v>116166.66666666667</v>
      </c>
      <c r="CL30" s="134">
        <v>51041.37</v>
      </c>
      <c r="CM30" s="134">
        <v>-65125.296666666676</v>
      </c>
      <c r="CN30" s="131">
        <v>-56.061948350071738</v>
      </c>
      <c r="CO30" s="130" t="s">
        <v>2892</v>
      </c>
      <c r="CP30" s="134">
        <v>58710.400000000001</v>
      </c>
      <c r="CQ30" s="134">
        <v>0</v>
      </c>
      <c r="CR30" s="134">
        <v>0</v>
      </c>
      <c r="CS30" s="134">
        <v>0</v>
      </c>
      <c r="CT30" s="134">
        <v>0</v>
      </c>
      <c r="CU30" s="132"/>
      <c r="CV30" s="130" t="s">
        <v>2891</v>
      </c>
      <c r="CW30" s="134">
        <v>40983</v>
      </c>
      <c r="CX30" s="134">
        <v>12000</v>
      </c>
      <c r="CY30" s="134">
        <v>10000</v>
      </c>
      <c r="CZ30" s="134">
        <v>0</v>
      </c>
      <c r="DA30" s="134">
        <v>-10000</v>
      </c>
      <c r="DB30" s="131">
        <v>-100</v>
      </c>
      <c r="DC30" s="130" t="s">
        <v>2892</v>
      </c>
      <c r="DD30" s="134">
        <v>25603.45</v>
      </c>
      <c r="DE30" s="134">
        <v>40000</v>
      </c>
      <c r="DF30" s="134">
        <v>33333.333333333336</v>
      </c>
      <c r="DG30" s="134">
        <v>16272.55</v>
      </c>
      <c r="DH30" s="134">
        <v>-17060.783333333333</v>
      </c>
      <c r="DI30" s="131">
        <v>-51.18235</v>
      </c>
      <c r="DJ30" s="130" t="s">
        <v>2892</v>
      </c>
      <c r="DK30" s="15">
        <f t="shared" si="88"/>
        <v>56942289.359999999</v>
      </c>
      <c r="DL30" s="15">
        <f t="shared" si="89"/>
        <v>55006546.68</v>
      </c>
      <c r="DM30" s="15">
        <f t="shared" si="85"/>
        <v>7922122.2333333334</v>
      </c>
      <c r="DN30" s="15">
        <f t="shared" si="90"/>
        <v>3068781.5</v>
      </c>
      <c r="DO30" s="15">
        <f t="shared" si="86"/>
        <v>-4853340.7333333334</v>
      </c>
      <c r="DP30" s="15">
        <f t="shared" si="91"/>
        <v>-61.263138719474533</v>
      </c>
      <c r="DQ30" s="15" t="str">
        <f t="shared" si="87"/>
        <v>Not OK</v>
      </c>
    </row>
    <row r="31" spans="1:197" s="25" customFormat="1" ht="15" customHeight="1">
      <c r="A31" s="39" t="s">
        <v>2837</v>
      </c>
      <c r="B31" s="39" t="s">
        <v>2838</v>
      </c>
      <c r="C31" s="134">
        <v>35346137.090000004</v>
      </c>
      <c r="D31" s="134">
        <v>36943000</v>
      </c>
      <c r="E31" s="134">
        <v>30785833.333333332</v>
      </c>
      <c r="F31" s="134">
        <v>33666732.659999996</v>
      </c>
      <c r="G31" s="134">
        <v>2880899.3266666671</v>
      </c>
      <c r="H31" s="131">
        <v>9.3578734591126871</v>
      </c>
      <c r="I31" s="130" t="s">
        <v>2891</v>
      </c>
      <c r="J31" s="134">
        <v>13907327.32</v>
      </c>
      <c r="K31" s="134">
        <v>14000000</v>
      </c>
      <c r="L31" s="134">
        <v>11666666.666666666</v>
      </c>
      <c r="M31" s="134">
        <v>16164756.899999999</v>
      </c>
      <c r="N31" s="134">
        <v>4498090.2333333334</v>
      </c>
      <c r="O31" s="131">
        <v>38.555059142857147</v>
      </c>
      <c r="P31" s="130" t="s">
        <v>2891</v>
      </c>
      <c r="Q31" s="134">
        <v>10202825.619999999</v>
      </c>
      <c r="R31" s="134">
        <v>9385546</v>
      </c>
      <c r="S31" s="134">
        <v>7821288.333333334</v>
      </c>
      <c r="T31" s="134">
        <v>7475462.54</v>
      </c>
      <c r="U31" s="134">
        <v>-345825.79333333333</v>
      </c>
      <c r="V31" s="131">
        <v>-4.4215962715434989</v>
      </c>
      <c r="W31" s="130" t="s">
        <v>2892</v>
      </c>
      <c r="X31" s="134">
        <v>5756422.5499999998</v>
      </c>
      <c r="Y31" s="134">
        <v>4840000</v>
      </c>
      <c r="Z31" s="134">
        <v>4033333.333333333</v>
      </c>
      <c r="AA31" s="134">
        <v>3703239.25</v>
      </c>
      <c r="AB31" s="134">
        <v>-330094.08333333331</v>
      </c>
      <c r="AC31" s="131">
        <v>-8.184150826446281</v>
      </c>
      <c r="AD31" s="130" t="s">
        <v>2892</v>
      </c>
      <c r="AE31" s="134">
        <v>5842387.9000000004</v>
      </c>
      <c r="AF31" s="134">
        <v>6002387.9000000004</v>
      </c>
      <c r="AG31" s="134">
        <v>5001989.916666666</v>
      </c>
      <c r="AH31" s="134">
        <v>4555880.1500000004</v>
      </c>
      <c r="AI31" s="134">
        <v>-446109.76666666666</v>
      </c>
      <c r="AJ31" s="131">
        <v>-8.9186458609247818</v>
      </c>
      <c r="AK31" s="130" t="s">
        <v>2892</v>
      </c>
      <c r="AL31" s="134">
        <v>10332077.550000001</v>
      </c>
      <c r="AM31" s="134">
        <v>10162000</v>
      </c>
      <c r="AN31" s="134">
        <v>8468333.3333333321</v>
      </c>
      <c r="AO31" s="134">
        <v>6306634.6900000004</v>
      </c>
      <c r="AP31" s="134">
        <v>-2161698.6433333331</v>
      </c>
      <c r="AQ31" s="131">
        <v>-25.526848769927177</v>
      </c>
      <c r="AR31" s="130" t="s">
        <v>2892</v>
      </c>
      <c r="AS31" s="134">
        <v>27502765.41</v>
      </c>
      <c r="AT31" s="134">
        <v>27355289.059999999</v>
      </c>
      <c r="AU31" s="134">
        <v>22796074.216666665</v>
      </c>
      <c r="AV31" s="134">
        <v>17479035.410000004</v>
      </c>
      <c r="AW31" s="134">
        <v>-5317038.8066666666</v>
      </c>
      <c r="AX31" s="131">
        <v>-23.32436171303247</v>
      </c>
      <c r="AY31" s="130" t="s">
        <v>2892</v>
      </c>
      <c r="AZ31" s="134">
        <v>6213346.4000000004</v>
      </c>
      <c r="BA31" s="134">
        <v>10455000</v>
      </c>
      <c r="BB31" s="134">
        <v>8712500</v>
      </c>
      <c r="BC31" s="134">
        <v>5536706.3499999996</v>
      </c>
      <c r="BD31" s="134">
        <v>-3175793.65</v>
      </c>
      <c r="BE31" s="131">
        <v>-36.451003156384502</v>
      </c>
      <c r="BF31" s="130" t="s">
        <v>2892</v>
      </c>
      <c r="BG31" s="134">
        <v>11828120.4</v>
      </c>
      <c r="BH31" s="134">
        <v>11589720</v>
      </c>
      <c r="BI31" s="134">
        <v>9658100</v>
      </c>
      <c r="BJ31" s="134">
        <v>8590633.0500000007</v>
      </c>
      <c r="BK31" s="134">
        <v>-1067466.95</v>
      </c>
      <c r="BL31" s="131">
        <v>-11.052556403433389</v>
      </c>
      <c r="BM31" s="130" t="s">
        <v>2892</v>
      </c>
      <c r="BN31" s="134">
        <v>10480938</v>
      </c>
      <c r="BO31" s="134">
        <v>12000000</v>
      </c>
      <c r="BP31" s="134">
        <v>10000000</v>
      </c>
      <c r="BQ31" s="134">
        <v>9625677.9399999995</v>
      </c>
      <c r="BR31" s="134">
        <v>-374322.06</v>
      </c>
      <c r="BS31" s="131">
        <v>-3.7432205999999999</v>
      </c>
      <c r="BT31" s="130" t="s">
        <v>2892</v>
      </c>
      <c r="BU31" s="134">
        <v>8383693.7699999996</v>
      </c>
      <c r="BV31" s="134">
        <v>7000000</v>
      </c>
      <c r="BW31" s="134">
        <v>5833333.333333334</v>
      </c>
      <c r="BX31" s="134">
        <v>6188115.5500000007</v>
      </c>
      <c r="BY31" s="134">
        <v>354782.21666666667</v>
      </c>
      <c r="BZ31" s="131">
        <v>6.0819808571428577</v>
      </c>
      <c r="CA31" s="130" t="s">
        <v>2891</v>
      </c>
      <c r="CB31" s="134">
        <v>21744782.440000001</v>
      </c>
      <c r="CC31" s="134">
        <v>20000974.780000001</v>
      </c>
      <c r="CD31" s="134">
        <v>16667478.983333334</v>
      </c>
      <c r="CE31" s="134">
        <v>12628926.23</v>
      </c>
      <c r="CF31" s="134">
        <v>-4038552.7533333329</v>
      </c>
      <c r="CG31" s="131">
        <v>-24.230135567422579</v>
      </c>
      <c r="CH31" s="130" t="s">
        <v>2892</v>
      </c>
      <c r="CI31" s="134">
        <v>4859726.05</v>
      </c>
      <c r="CJ31" s="134">
        <v>4431500</v>
      </c>
      <c r="CK31" s="134">
        <v>3692916.666666667</v>
      </c>
      <c r="CL31" s="134">
        <v>3783184.11</v>
      </c>
      <c r="CM31" s="134">
        <v>90267.443333333329</v>
      </c>
      <c r="CN31" s="131">
        <v>2.4443401105720408</v>
      </c>
      <c r="CO31" s="130" t="s">
        <v>2891</v>
      </c>
      <c r="CP31" s="134">
        <v>18392368.100000001</v>
      </c>
      <c r="CQ31" s="134">
        <v>18309631</v>
      </c>
      <c r="CR31" s="134">
        <v>15258025.833333332</v>
      </c>
      <c r="CS31" s="134">
        <v>14724340.01</v>
      </c>
      <c r="CT31" s="134">
        <v>-533685.82333333336</v>
      </c>
      <c r="CU31" s="131">
        <v>-3.4977383651259824</v>
      </c>
      <c r="CV31" s="130" t="s">
        <v>2892</v>
      </c>
      <c r="CW31" s="134">
        <v>141360</v>
      </c>
      <c r="CX31" s="134">
        <v>1310000</v>
      </c>
      <c r="CY31" s="134">
        <v>1091666.6666666665</v>
      </c>
      <c r="CZ31" s="134">
        <v>2092852.82</v>
      </c>
      <c r="DA31" s="134">
        <v>1001186.1533333333</v>
      </c>
      <c r="DB31" s="131">
        <v>91.711708702290068</v>
      </c>
      <c r="DC31" s="130" t="s">
        <v>2891</v>
      </c>
      <c r="DD31" s="134">
        <v>3020206.75</v>
      </c>
      <c r="DE31" s="134">
        <v>3000000</v>
      </c>
      <c r="DF31" s="134">
        <v>2500000</v>
      </c>
      <c r="DG31" s="134">
        <v>2503911.9500000002</v>
      </c>
      <c r="DH31" s="134">
        <v>3911.95</v>
      </c>
      <c r="DI31" s="131">
        <v>0.15647800000000001</v>
      </c>
      <c r="DJ31" s="130" t="s">
        <v>2891</v>
      </c>
      <c r="DK31" s="15">
        <f t="shared" si="88"/>
        <v>180310494.78</v>
      </c>
      <c r="DL31" s="15">
        <f t="shared" si="89"/>
        <v>184285048.74000001</v>
      </c>
      <c r="DM31" s="15">
        <f t="shared" si="85"/>
        <v>163987540.61666664</v>
      </c>
      <c r="DN31" s="15">
        <f t="shared" si="90"/>
        <v>155026089.60999995</v>
      </c>
      <c r="DO31" s="15">
        <f t="shared" si="86"/>
        <v>-8961451.0066666901</v>
      </c>
      <c r="DP31" s="15">
        <f t="shared" si="91"/>
        <v>-5.4647145587814894</v>
      </c>
      <c r="DQ31" s="15" t="str">
        <f t="shared" si="87"/>
        <v>Not OK</v>
      </c>
    </row>
    <row r="32" spans="1:197" s="25" customFormat="1" ht="15" customHeight="1">
      <c r="A32" s="39" t="s">
        <v>2872</v>
      </c>
      <c r="B32" s="42" t="s">
        <v>2873</v>
      </c>
      <c r="C32" s="134">
        <v>866090.31</v>
      </c>
      <c r="D32" s="134">
        <v>340000</v>
      </c>
      <c r="E32" s="134">
        <v>283333.33333333337</v>
      </c>
      <c r="F32" s="134">
        <v>517975.39</v>
      </c>
      <c r="G32" s="134">
        <v>234642.05666666667</v>
      </c>
      <c r="H32" s="131">
        <v>82.81484352941176</v>
      </c>
      <c r="I32" s="130" t="s">
        <v>2891</v>
      </c>
      <c r="J32" s="134">
        <v>309913.84000000003</v>
      </c>
      <c r="K32" s="134">
        <v>100000</v>
      </c>
      <c r="L32" s="134">
        <v>83333.333333333343</v>
      </c>
      <c r="M32" s="134">
        <v>53407.19</v>
      </c>
      <c r="N32" s="134">
        <v>-29926.143333333337</v>
      </c>
      <c r="O32" s="131">
        <v>-35.911372</v>
      </c>
      <c r="P32" s="130" t="s">
        <v>2892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2"/>
      <c r="W32" s="130" t="s">
        <v>2891</v>
      </c>
      <c r="X32" s="71"/>
      <c r="Y32" s="71"/>
      <c r="Z32" s="71"/>
      <c r="AA32" s="71"/>
      <c r="AB32" s="71"/>
      <c r="AC32" s="74"/>
      <c r="AD32" s="72"/>
      <c r="AE32" s="134">
        <v>0</v>
      </c>
      <c r="AF32" s="134">
        <v>0</v>
      </c>
      <c r="AG32" s="134">
        <v>0</v>
      </c>
      <c r="AH32" s="134">
        <v>0</v>
      </c>
      <c r="AI32" s="134">
        <v>0</v>
      </c>
      <c r="AJ32" s="132"/>
      <c r="AK32" s="130" t="s">
        <v>2891</v>
      </c>
      <c r="AL32" s="71"/>
      <c r="AM32" s="71"/>
      <c r="AN32" s="71"/>
      <c r="AO32" s="71"/>
      <c r="AP32" s="71"/>
      <c r="AQ32" s="74"/>
      <c r="AR32" s="72"/>
      <c r="AS32" s="134">
        <v>0</v>
      </c>
      <c r="AT32" s="134">
        <v>0</v>
      </c>
      <c r="AU32" s="134">
        <v>0</v>
      </c>
      <c r="AV32" s="134">
        <v>0</v>
      </c>
      <c r="AW32" s="134">
        <v>0</v>
      </c>
      <c r="AX32" s="132"/>
      <c r="AY32" s="130" t="s">
        <v>2891</v>
      </c>
      <c r="AZ32" s="134">
        <v>0</v>
      </c>
      <c r="BA32" s="134">
        <v>0</v>
      </c>
      <c r="BB32" s="134">
        <v>0</v>
      </c>
      <c r="BC32" s="134">
        <v>0</v>
      </c>
      <c r="BD32" s="134">
        <v>0</v>
      </c>
      <c r="BE32" s="132"/>
      <c r="BF32" s="130" t="s">
        <v>2891</v>
      </c>
      <c r="BG32" s="71"/>
      <c r="BH32" s="71"/>
      <c r="BI32" s="71"/>
      <c r="BJ32" s="71"/>
      <c r="BK32" s="71"/>
      <c r="BL32" s="73"/>
      <c r="BM32" s="72"/>
      <c r="BN32" s="40"/>
      <c r="BO32" s="40"/>
      <c r="BP32" s="40"/>
      <c r="BQ32" s="40"/>
      <c r="BR32" s="40"/>
      <c r="BS32" s="40"/>
      <c r="BT32" s="41"/>
      <c r="BU32" s="134">
        <v>0</v>
      </c>
      <c r="BV32" s="134">
        <v>0</v>
      </c>
      <c r="BW32" s="134">
        <v>0</v>
      </c>
      <c r="BX32" s="134">
        <v>0</v>
      </c>
      <c r="BY32" s="134">
        <v>0</v>
      </c>
      <c r="BZ32" s="132"/>
      <c r="CA32" s="130" t="s">
        <v>2891</v>
      </c>
      <c r="CB32" s="134">
        <v>0</v>
      </c>
      <c r="CC32" s="134">
        <v>0</v>
      </c>
      <c r="CD32" s="134">
        <v>0</v>
      </c>
      <c r="CE32" s="134">
        <v>0</v>
      </c>
      <c r="CF32" s="134">
        <v>0</v>
      </c>
      <c r="CG32" s="132"/>
      <c r="CH32" s="130" t="s">
        <v>2891</v>
      </c>
      <c r="CI32" s="134">
        <v>0</v>
      </c>
      <c r="CJ32" s="134">
        <v>0</v>
      </c>
      <c r="CK32" s="134">
        <v>0</v>
      </c>
      <c r="CL32" s="134">
        <v>0</v>
      </c>
      <c r="CM32" s="134">
        <v>0</v>
      </c>
      <c r="CN32" s="132"/>
      <c r="CO32" s="130" t="s">
        <v>2891</v>
      </c>
      <c r="CP32" s="134">
        <v>0</v>
      </c>
      <c r="CQ32" s="134">
        <v>0</v>
      </c>
      <c r="CR32" s="134">
        <v>0</v>
      </c>
      <c r="CS32" s="134">
        <v>0</v>
      </c>
      <c r="CT32" s="134">
        <v>0</v>
      </c>
      <c r="CU32" s="132"/>
      <c r="CV32" s="130" t="s">
        <v>2891</v>
      </c>
      <c r="CW32" s="134">
        <v>0</v>
      </c>
      <c r="CX32" s="134">
        <v>0</v>
      </c>
      <c r="CY32" s="134">
        <v>0</v>
      </c>
      <c r="CZ32" s="134">
        <v>0</v>
      </c>
      <c r="DA32" s="134">
        <v>0</v>
      </c>
      <c r="DB32" s="132"/>
      <c r="DC32" s="130" t="s">
        <v>2891</v>
      </c>
      <c r="DD32" s="134">
        <v>0</v>
      </c>
      <c r="DE32" s="134">
        <v>0</v>
      </c>
      <c r="DF32" s="134">
        <v>0</v>
      </c>
      <c r="DG32" s="134">
        <v>0</v>
      </c>
      <c r="DH32" s="134">
        <v>0</v>
      </c>
      <c r="DI32" s="132"/>
      <c r="DJ32" s="130" t="s">
        <v>2891</v>
      </c>
      <c r="DK32" s="15"/>
      <c r="DL32" s="15"/>
      <c r="DM32" s="15">
        <f t="shared" si="85"/>
        <v>366666.66666666674</v>
      </c>
      <c r="DN32" s="15">
        <f t="shared" si="90"/>
        <v>571382.58000000007</v>
      </c>
      <c r="DO32" s="15">
        <f t="shared" si="86"/>
        <v>204715.91333333333</v>
      </c>
      <c r="DP32" s="15">
        <f t="shared" si="91"/>
        <v>55.83161272727272</v>
      </c>
      <c r="DQ32" s="15" t="str">
        <f t="shared" si="87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1520888714.7199998</v>
      </c>
      <c r="D33" s="24">
        <f t="shared" ref="D33:F33" si="92">SUM(D18:D32)</f>
        <v>1529125400</v>
      </c>
      <c r="E33" s="24">
        <f t="shared" si="92"/>
        <v>1274271166.6666665</v>
      </c>
      <c r="F33" s="24">
        <f t="shared" si="92"/>
        <v>1253432219.22</v>
      </c>
      <c r="G33" s="24">
        <f>F33-E33</f>
        <v>-20838947.446666479</v>
      </c>
      <c r="H33" s="24">
        <f>G33/E33*100</f>
        <v>-1.6353620792643808</v>
      </c>
      <c r="I33" s="24"/>
      <c r="J33" s="24">
        <f t="shared" ref="J33" si="93">SUM(J18:J32)</f>
        <v>481607073.16999996</v>
      </c>
      <c r="K33" s="24">
        <f t="shared" ref="K33:M33" si="94">SUM(K18:K32)</f>
        <v>488150000</v>
      </c>
      <c r="L33" s="24">
        <f t="shared" si="94"/>
        <v>406791666.66666675</v>
      </c>
      <c r="M33" s="24">
        <f t="shared" si="94"/>
        <v>409591461.69</v>
      </c>
      <c r="N33" s="24">
        <f t="shared" ref="N33" si="95">M33-L33</f>
        <v>2799795.0233332515</v>
      </c>
      <c r="O33" s="24">
        <f t="shared" ref="O33:O36" si="96">N33/L33*100</f>
        <v>0.68826262992930476</v>
      </c>
      <c r="P33" s="24"/>
      <c r="Q33" s="24">
        <f t="shared" ref="Q33" si="97">SUM(Q18:Q32)</f>
        <v>106173421.86</v>
      </c>
      <c r="R33" s="24">
        <f t="shared" ref="R33:T33" si="98">SUM(R18:R32)</f>
        <v>109007271.81999999</v>
      </c>
      <c r="S33" s="24">
        <f t="shared" si="98"/>
        <v>90839393.183333322</v>
      </c>
      <c r="T33" s="24">
        <f t="shared" si="98"/>
        <v>88784846.24000001</v>
      </c>
      <c r="U33" s="24">
        <f t="shared" ref="U33" si="99">T33-S33</f>
        <v>-2054546.9433333129</v>
      </c>
      <c r="V33" s="24">
        <f t="shared" ref="V33:V36" si="100">U33/S33*100</f>
        <v>-2.2617356538113347</v>
      </c>
      <c r="W33" s="24"/>
      <c r="X33" s="24">
        <f t="shared" ref="X33" si="101">SUM(X18:X32)</f>
        <v>85511402.299999997</v>
      </c>
      <c r="Y33" s="24">
        <f t="shared" ref="Y33:AA33" si="102">SUM(Y18:Y32)</f>
        <v>91238855.299999997</v>
      </c>
      <c r="Z33" s="24">
        <f t="shared" si="102"/>
        <v>76032379.416666672</v>
      </c>
      <c r="AA33" s="24">
        <f t="shared" si="102"/>
        <v>72588049.949999988</v>
      </c>
      <c r="AB33" s="24">
        <f t="shared" ref="AB33" si="103">AA33-Z33</f>
        <v>-3444329.4666666836</v>
      </c>
      <c r="AC33" s="24">
        <f t="shared" ref="AC33:AC36" si="104">AB33/Z33*100</f>
        <v>-4.5300824373670325</v>
      </c>
      <c r="AD33" s="24"/>
      <c r="AE33" s="24">
        <f>SUM(AE18:AE32)</f>
        <v>87429874.689999998</v>
      </c>
      <c r="AF33" s="24">
        <f t="shared" ref="AF33:AH33" si="105">SUM(AF18:AF32)</f>
        <v>89297465.179999992</v>
      </c>
      <c r="AG33" s="24">
        <f t="shared" si="105"/>
        <v>74414554.316666663</v>
      </c>
      <c r="AH33" s="24">
        <f t="shared" si="105"/>
        <v>71310584.940000013</v>
      </c>
      <c r="AI33" s="24">
        <f t="shared" ref="AI33" si="106">AH33-AG33</f>
        <v>-3103969.3766666502</v>
      </c>
      <c r="AJ33" s="24">
        <f t="shared" ref="AJ33:AJ36" si="107">AI33/AG33*100</f>
        <v>-4.1711858724005726</v>
      </c>
      <c r="AK33" s="24"/>
      <c r="AL33" s="24">
        <f>SUM(AL18:AL32)</f>
        <v>77080234.489999995</v>
      </c>
      <c r="AM33" s="24">
        <f t="shared" ref="AM33:AO33" si="108">SUM(AM18:AM32)</f>
        <v>80435495</v>
      </c>
      <c r="AN33" s="24">
        <f t="shared" si="108"/>
        <v>67029579.166666672</v>
      </c>
      <c r="AO33" s="24">
        <f t="shared" si="108"/>
        <v>57030123.139999993</v>
      </c>
      <c r="AP33" s="24">
        <f t="shared" ref="AP33" si="109">AO33-AN33</f>
        <v>-9999456.0266666785</v>
      </c>
      <c r="AQ33" s="24">
        <f t="shared" ref="AQ33:AQ36" si="110">AP33/AN33*100</f>
        <v>-14.917975244635484</v>
      </c>
      <c r="AR33" s="24"/>
      <c r="AS33" s="24">
        <f t="shared" ref="AS33" si="111">SUM(AS18:AS32)</f>
        <v>214672048.92000005</v>
      </c>
      <c r="AT33" s="24">
        <f t="shared" ref="AT33:AV33" si="112">SUM(AT18:AT32)</f>
        <v>219756761.04000005</v>
      </c>
      <c r="AU33" s="24">
        <f t="shared" si="112"/>
        <v>183130634.19999999</v>
      </c>
      <c r="AV33" s="24">
        <f t="shared" si="112"/>
        <v>171400656.03999999</v>
      </c>
      <c r="AW33" s="24">
        <f t="shared" ref="AW33" si="113">AV33-AU33</f>
        <v>-11729978.159999996</v>
      </c>
      <c r="AX33" s="24">
        <f t="shared" ref="AX33:AX36" si="114">AW33/AU33*100</f>
        <v>-6.4052517544331193</v>
      </c>
      <c r="AY33" s="24"/>
      <c r="AZ33" s="24">
        <f>SUM(AZ18:AZ32)</f>
        <v>79988038.280000016</v>
      </c>
      <c r="BA33" s="24">
        <f t="shared" ref="BA33:BC33" si="115">SUM(BA18:BA32)</f>
        <v>87794538.719999999</v>
      </c>
      <c r="BB33" s="24">
        <f t="shared" si="115"/>
        <v>73162115.599999994</v>
      </c>
      <c r="BC33" s="24">
        <f t="shared" si="115"/>
        <v>69669993.36999999</v>
      </c>
      <c r="BD33" s="24">
        <f t="shared" ref="BD33" si="116">BC33-BB33</f>
        <v>-3492122.2300000042</v>
      </c>
      <c r="BE33" s="24">
        <f t="shared" ref="BE33:BE34" si="117">BD33/BB33*100</f>
        <v>-4.7731291001650646</v>
      </c>
      <c r="BF33" s="24"/>
      <c r="BG33" s="24">
        <f t="shared" ref="BG33" si="118">SUM(BG18:BG32)</f>
        <v>89917077.410000011</v>
      </c>
      <c r="BH33" s="24">
        <f t="shared" ref="BH33:BJ33" si="119">SUM(BH18:BH32)</f>
        <v>94096433.730000004</v>
      </c>
      <c r="BI33" s="24">
        <f t="shared" si="119"/>
        <v>78413694.774999991</v>
      </c>
      <c r="BJ33" s="24">
        <f t="shared" si="119"/>
        <v>75919107.069999993</v>
      </c>
      <c r="BK33" s="24">
        <f t="shared" ref="BK33" si="120">BJ33-BI33</f>
        <v>-2494587.7049999982</v>
      </c>
      <c r="BL33" s="24">
        <f t="shared" ref="BL33:BL36" si="121">BK33/BI33*100</f>
        <v>-3.1813163659204688</v>
      </c>
      <c r="BM33" s="24"/>
      <c r="BN33" s="24">
        <f t="shared" ref="BN33" si="122">SUM(BN18:BN32)</f>
        <v>85201391.049999997</v>
      </c>
      <c r="BO33" s="24">
        <f t="shared" ref="BO33:BQ33" si="123">SUM(BO18:BO32)</f>
        <v>90170000</v>
      </c>
      <c r="BP33" s="24">
        <f t="shared" si="123"/>
        <v>75141666.666666672</v>
      </c>
      <c r="BQ33" s="24">
        <f t="shared" si="123"/>
        <v>70856347.560000002</v>
      </c>
      <c r="BR33" s="24">
        <f t="shared" ref="BR33" si="124">BQ33-BP33</f>
        <v>-4285319.1066666692</v>
      </c>
      <c r="BS33" s="24">
        <f t="shared" ref="BS33:BS36" si="125">BR33/BP33*100</f>
        <v>-5.7029865010535685</v>
      </c>
      <c r="BT33" s="24"/>
      <c r="BU33" s="24">
        <f t="shared" ref="BU33" si="126">SUM(BU18:BU32)</f>
        <v>87464448.25999999</v>
      </c>
      <c r="BV33" s="24">
        <f t="shared" ref="BV33:BX33" si="127">SUM(BV18:BV32)</f>
        <v>87827267</v>
      </c>
      <c r="BW33" s="24">
        <f t="shared" si="127"/>
        <v>73189389.166666657</v>
      </c>
      <c r="BX33" s="24">
        <f t="shared" si="127"/>
        <v>72608691.019999996</v>
      </c>
      <c r="BY33" s="24">
        <f t="shared" ref="BY33" si="128">BX33-BW33</f>
        <v>-580698.1466666609</v>
      </c>
      <c r="BZ33" s="24">
        <f t="shared" ref="BZ33:BZ36" si="129">BY33/BW33*100</f>
        <v>-0.79341849041026546</v>
      </c>
      <c r="CA33" s="24"/>
      <c r="CB33" s="24">
        <f t="shared" ref="CB33" si="130">SUM(CB18:CB32)</f>
        <v>159259643.69</v>
      </c>
      <c r="CC33" s="24">
        <f t="shared" ref="CC33:CE33" si="131">SUM(CC18:CC32)</f>
        <v>161510587.94999999</v>
      </c>
      <c r="CD33" s="24">
        <f t="shared" si="131"/>
        <v>134592156.625</v>
      </c>
      <c r="CE33" s="24">
        <f t="shared" si="131"/>
        <v>123441874.06</v>
      </c>
      <c r="CF33" s="24">
        <f t="shared" ref="CF33" si="132">CE33-CD33</f>
        <v>-11150282.564999998</v>
      </c>
      <c r="CG33" s="24">
        <f t="shared" ref="CG33:CG36" si="133">CF33/CD33*100</f>
        <v>-8.2844965446737433</v>
      </c>
      <c r="CH33" s="24"/>
      <c r="CI33" s="24">
        <f t="shared" ref="CI33" si="134">SUM(CI18:CI32)</f>
        <v>49026471.36999999</v>
      </c>
      <c r="CJ33" s="24">
        <f t="shared" ref="CJ33:CL33" si="135">SUM(CJ18:CJ32)</f>
        <v>50267500</v>
      </c>
      <c r="CK33" s="24">
        <f t="shared" si="135"/>
        <v>41889583.333333328</v>
      </c>
      <c r="CL33" s="24">
        <f t="shared" si="135"/>
        <v>39892845.200000003</v>
      </c>
      <c r="CM33" s="24">
        <f t="shared" ref="CM33" si="136">CL33-CK33</f>
        <v>-1996738.1333333254</v>
      </c>
      <c r="CN33" s="24">
        <f t="shared" ref="CN33:CN36" si="137">CM33/CK33*100</f>
        <v>-4.7666698363753737</v>
      </c>
      <c r="CO33" s="24"/>
      <c r="CP33" s="24">
        <f t="shared" ref="CP33" si="138">SUM(CP18:CP32)</f>
        <v>110214032.02000001</v>
      </c>
      <c r="CQ33" s="24">
        <f t="shared" ref="CQ33:CS33" si="139">SUM(CQ18:CQ32)</f>
        <v>114467105.89000002</v>
      </c>
      <c r="CR33" s="24">
        <f t="shared" si="139"/>
        <v>95389254.908333346</v>
      </c>
      <c r="CS33" s="24">
        <f t="shared" si="139"/>
        <v>96886394.389999986</v>
      </c>
      <c r="CT33" s="24">
        <f t="shared" ref="CT33" si="140">CS33-CR33</f>
        <v>1497139.4816666394</v>
      </c>
      <c r="CU33" s="24">
        <f t="shared" ref="CU33:CU36" si="141">CT33/CR33*100</f>
        <v>1.5695053736454407</v>
      </c>
      <c r="CV33" s="24"/>
      <c r="CW33" s="24">
        <f t="shared" ref="CW33" si="142">SUM(CW18:CW32)</f>
        <v>53551030.939999998</v>
      </c>
      <c r="CX33" s="24">
        <f t="shared" ref="CX33:CZ33" si="143">SUM(CX18:CX32)</f>
        <v>53569473.240000002</v>
      </c>
      <c r="CY33" s="24">
        <f t="shared" si="143"/>
        <v>44641227.699999996</v>
      </c>
      <c r="CZ33" s="24">
        <f t="shared" si="143"/>
        <v>46240099.650000006</v>
      </c>
      <c r="DA33" s="24">
        <f t="shared" ref="DA33" si="144">CZ33-CY33</f>
        <v>1598871.9500000104</v>
      </c>
      <c r="DB33" s="24">
        <f t="shared" ref="DB33:DB36" si="145">DA33/CY33*100</f>
        <v>3.5816038948230147</v>
      </c>
      <c r="DC33" s="24"/>
      <c r="DD33" s="24">
        <f t="shared" ref="DD33" si="146">SUM(DD18:DD32)</f>
        <v>57856605.790000007</v>
      </c>
      <c r="DE33" s="24">
        <f t="shared" ref="DE33:DG33" si="147">SUM(DE18:DE32)</f>
        <v>58750000</v>
      </c>
      <c r="DF33" s="24">
        <f t="shared" si="147"/>
        <v>48958333.333333328</v>
      </c>
      <c r="DG33" s="24">
        <f t="shared" si="147"/>
        <v>49391966.839999996</v>
      </c>
      <c r="DH33" s="24">
        <f t="shared" ref="DH33" si="148">DG33-DF33</f>
        <v>433633.50666666776</v>
      </c>
      <c r="DI33" s="24">
        <f t="shared" ref="DI33:DI36" si="149">DH33/DF33*100</f>
        <v>0.88571950297872581</v>
      </c>
      <c r="DJ33" s="24"/>
      <c r="DK33" s="24">
        <f t="shared" ref="DK33" si="150">SUM(DK18:DK32)</f>
        <v>3387807929.3500004</v>
      </c>
      <c r="DL33" s="24">
        <f t="shared" ref="DL33:DN33" si="151">SUM(DL18:DL32)</f>
        <v>3404359726.8700008</v>
      </c>
      <c r="DM33" s="24">
        <f t="shared" si="151"/>
        <v>2837886795.724999</v>
      </c>
      <c r="DN33" s="24">
        <f t="shared" si="151"/>
        <v>2769045260.3800001</v>
      </c>
      <c r="DO33" s="24">
        <f t="shared" ref="DO33" si="152">DN33-DM33</f>
        <v>-68841535.344998837</v>
      </c>
      <c r="DP33" s="24">
        <f t="shared" ref="DP33:DP35" si="153">DO33/DM33*100</f>
        <v>-2.4258027292949782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1383842249.0599999</v>
      </c>
      <c r="D34" s="17">
        <f t="shared" ref="D34:G34" si="154">+D5+D6+D7+D8+D9+D10+D11+D12+D13+D14+D16</f>
        <v>1479334000</v>
      </c>
      <c r="E34" s="17">
        <f t="shared" si="154"/>
        <v>1232778333.3333333</v>
      </c>
      <c r="F34" s="17">
        <f t="shared" si="154"/>
        <v>1132747980.27</v>
      </c>
      <c r="G34" s="17">
        <f t="shared" si="154"/>
        <v>-100030353.06333333</v>
      </c>
      <c r="H34" s="24">
        <f>G34/E34*100</f>
        <v>-8.1142205665522464</v>
      </c>
      <c r="I34" s="17"/>
      <c r="J34" s="17">
        <f>+J5+J6+J7+J8+J9+J10+J11+J12+J13+J14+J16</f>
        <v>417639944.85000002</v>
      </c>
      <c r="K34" s="17">
        <f t="shared" ref="K34:BK34" si="155">+K5+K6+K7+K8+K9+K10+K11+K12+K13+K14+K16</f>
        <v>442170000</v>
      </c>
      <c r="L34" s="17">
        <f t="shared" si="155"/>
        <v>368475000</v>
      </c>
      <c r="M34" s="17">
        <f t="shared" si="155"/>
        <v>395567522.31999993</v>
      </c>
      <c r="N34" s="17">
        <f t="shared" si="155"/>
        <v>27092522.32</v>
      </c>
      <c r="O34" s="24">
        <f t="shared" si="96"/>
        <v>7.3526079978288887</v>
      </c>
      <c r="P34" s="17">
        <f t="shared" ref="P34" si="156">SUM(P5:P14)</f>
        <v>0</v>
      </c>
      <c r="Q34" s="17">
        <f>+Q5+Q6+Q7+Q8+Q9+Q10+Q11+Q12+Q13+Q14+Q16</f>
        <v>106426433.83</v>
      </c>
      <c r="R34" s="17">
        <f>+R5+R6+R7+R8+R9+R10+R11+R12+R13+R14+R16</f>
        <v>109781119</v>
      </c>
      <c r="S34" s="17">
        <f>+S5+S6+S7+S8+S9+S10+S11+S12+S13+S14+S16</f>
        <v>91484265.833333343</v>
      </c>
      <c r="T34" s="17">
        <f>+T5+T6+T7+T8+T9+T10+T11+T12+T13+T14+T16</f>
        <v>89601831.629999995</v>
      </c>
      <c r="U34" s="17">
        <f>+U5+U6+U7+U8+U9+U10+U11+U12+U13+U14+U16</f>
        <v>-1882434.2033333334</v>
      </c>
      <c r="V34" s="24">
        <f t="shared" si="100"/>
        <v>-2.0576589713937965</v>
      </c>
      <c r="W34" s="17">
        <f t="shared" ref="W34" si="157">SUM(W5:W14)</f>
        <v>0</v>
      </c>
      <c r="X34" s="17">
        <f>+X5+X6+X7+X8+X9+X10+X11+X12+X13+X16</f>
        <v>79198759.409999982</v>
      </c>
      <c r="Y34" s="17">
        <f>+Y5+Y6+Y7+Y8+Y9+Y10+Y11+Y12+Y13+Y16</f>
        <v>90077859.670000002</v>
      </c>
      <c r="Z34" s="17">
        <f>+Z5+Z6+Z7+Z8+Z9+Z10+Z11+Z12+Z13+Z16</f>
        <v>75064883.058333337</v>
      </c>
      <c r="AA34" s="17">
        <f>+AA5+AA6+AA7+AA8+AA9+AA10+AA11+AA12+AA13+AA16</f>
        <v>65504118.250000007</v>
      </c>
      <c r="AB34" s="17">
        <f>+AB5+AB6+AB7+AB8+AB9+AB10+AB11+AB12+AB13+AB16</f>
        <v>-9560764.8083333336</v>
      </c>
      <c r="AC34" s="24">
        <f t="shared" si="104"/>
        <v>-12.736667824958323</v>
      </c>
      <c r="AD34" s="17">
        <f>SUM(AD5:AD15)</f>
        <v>0</v>
      </c>
      <c r="AE34" s="17">
        <f>+AE5+AE6+AE7+AE8+AE9+AE10+AE11+AE12+AE13+AE14+AE16</f>
        <v>82031597.540000007</v>
      </c>
      <c r="AF34" s="17">
        <f>+AF5+AF6+AF7+AF8+AF9+AF10+AF11+AF12+AF13+AF14+AF16</f>
        <v>83844279.649999991</v>
      </c>
      <c r="AG34" s="17">
        <f t="shared" si="155"/>
        <v>69870233.041666672</v>
      </c>
      <c r="AH34" s="17">
        <f t="shared" si="155"/>
        <v>75193773.239999995</v>
      </c>
      <c r="AI34" s="17">
        <f t="shared" si="155"/>
        <v>5323540.1983333332</v>
      </c>
      <c r="AJ34" s="24">
        <f t="shared" si="107"/>
        <v>7.6191819700367596</v>
      </c>
      <c r="AK34" s="17">
        <f t="shared" ref="AK34" si="158">SUM(AK5:AK14)</f>
        <v>0</v>
      </c>
      <c r="AL34" s="17">
        <f>+AL5+AL6+AL7+AL8+AL9+AL10+AL11+AL12+AL13+AL14+AL16</f>
        <v>76264928.399999991</v>
      </c>
      <c r="AM34" s="17">
        <f>+AM5+AM6+AM7+AM8+AM9+AM10+AM11+AM12+AM13+AM14+AM16</f>
        <v>80058000</v>
      </c>
      <c r="AN34" s="17">
        <f>+AN5+AN6+AN7+AN8+AN9+AN10+AN11+AN12+AN13+AN14+AN16</f>
        <v>66714999.999999993</v>
      </c>
      <c r="AO34" s="17">
        <f>+AO5+AO6+AO7+AO8+AO9+AO10+AO11+AO12+AO13+AO14+AO16</f>
        <v>59208948.249999993</v>
      </c>
      <c r="AP34" s="17">
        <f t="shared" si="155"/>
        <v>-7506051.75</v>
      </c>
      <c r="AQ34" s="24">
        <f t="shared" si="110"/>
        <v>-11.250920707487074</v>
      </c>
      <c r="AR34" s="17">
        <f t="shared" ref="AR34" si="159">SUM(AR5:AR14)</f>
        <v>0</v>
      </c>
      <c r="AS34" s="17">
        <f>+AS5+AS6+AS7+AS8+AS9+AS10+AS11+AS12+AS13+AS16</f>
        <v>211290243.84000003</v>
      </c>
      <c r="AT34" s="17">
        <f>+AT5+AT6+AT7+AT8+AT9+AT10+AT11+AT12+AT13+AT16</f>
        <v>201759719.48000002</v>
      </c>
      <c r="AU34" s="17">
        <f>+AU5+AU6+AU7+AU8+AU9+AU10+AU11+AU12+AU13+AU16</f>
        <v>168133099.56666666</v>
      </c>
      <c r="AV34" s="17">
        <f>+AV5+AV6+AV7+AV8+AV9+AV10+AV11+AV12+AV13+AV16</f>
        <v>185416103.79999998</v>
      </c>
      <c r="AW34" s="17">
        <f>+AW5+AW6+AW7+AW8+AW9+AW10+AW11+AW12+AW13+AW16</f>
        <v>17283004.233333334</v>
      </c>
      <c r="AX34" s="24">
        <f t="shared" si="114"/>
        <v>10.279358602129635</v>
      </c>
      <c r="AY34" s="17">
        <f>SUM(AY5:AY16)</f>
        <v>0</v>
      </c>
      <c r="AZ34" s="17">
        <f>+AZ5+AZ6+AZ7+AZ8+AZ9+AZ10+AZ11+AZ12+AZ13+AZ14+AZ16</f>
        <v>88357329.090000004</v>
      </c>
      <c r="BA34" s="17">
        <f t="shared" si="155"/>
        <v>85298300</v>
      </c>
      <c r="BB34" s="17">
        <f t="shared" si="155"/>
        <v>71081916.666666657</v>
      </c>
      <c r="BC34" s="17">
        <f t="shared" si="155"/>
        <v>73603195.790000007</v>
      </c>
      <c r="BD34" s="17">
        <f>+BD5+BD6+BD7+BD8+BD9+BD10+BD11+BD12+BD13+BD14+BD16</f>
        <v>2521279.1233333321</v>
      </c>
      <c r="BE34" s="24">
        <f t="shared" si="117"/>
        <v>3.5470049789972355</v>
      </c>
      <c r="BF34" s="17">
        <f t="shared" ref="BF34" si="160">SUM(BF5:BF14)</f>
        <v>0</v>
      </c>
      <c r="BG34" s="17">
        <f>+BG5+BG6+BG7+BG8+BG9+BG10+BG11+BG12+BG13+BG14+BG16</f>
        <v>88520543.530000001</v>
      </c>
      <c r="BH34" s="17">
        <f>+BH5+BH6+BH7+BH8+BH9+BH10+BH11+BH12+BH13+BH14+BH16</f>
        <v>94451712.120000005</v>
      </c>
      <c r="BI34" s="17">
        <f>+BI5+BI6+BI7+BI8+BI9+BI10+BI11+BI12+BI13+BI14+BI16</f>
        <v>78709760.099999994</v>
      </c>
      <c r="BJ34" s="17">
        <f>+BJ5+BJ6+BJ7+BJ8+BJ9+BJ10+BJ11+BJ12+BJ13+BJ14+BJ16</f>
        <v>76721655.859999985</v>
      </c>
      <c r="BK34" s="17">
        <f t="shared" si="155"/>
        <v>-1988104.2400000002</v>
      </c>
      <c r="BL34" s="24">
        <f t="shared" si="121"/>
        <v>-2.5258674876840344</v>
      </c>
      <c r="BM34" s="17">
        <f t="shared" ref="BM34" si="161">SUM(BM5:BM14)</f>
        <v>0</v>
      </c>
      <c r="BN34" s="17">
        <f>+BN5+BN6+BN7+BN8+BN9+BN10+BN11+BN12+BN13+BN16</f>
        <v>89298157.320000008</v>
      </c>
      <c r="BO34" s="17">
        <f>+BO5+BO6+BO7+BO8+BO9+BO10+BO11+BO12+BO13+BO16</f>
        <v>89298000</v>
      </c>
      <c r="BP34" s="17">
        <f t="shared" ref="BP34:BR34" si="162">+BP5+BP6+BP7+BP8+BP9+BP10+BP11+BP12+BP13+BP16</f>
        <v>74415000</v>
      </c>
      <c r="BQ34" s="17">
        <f t="shared" si="162"/>
        <v>77102701.090000004</v>
      </c>
      <c r="BR34" s="17">
        <f t="shared" si="162"/>
        <v>2687701.0899999994</v>
      </c>
      <c r="BS34" s="24">
        <f t="shared" si="125"/>
        <v>3.6117732849559894</v>
      </c>
      <c r="BT34" s="17">
        <f>SUM(BT5:BT16)</f>
        <v>0</v>
      </c>
      <c r="BU34" s="17">
        <f>+BU5+BU6+BU7+BU8+BU9+BU10+BU11+BU12+BU13+BU14+BU16</f>
        <v>90576422.950000003</v>
      </c>
      <c r="BV34" s="17">
        <f>+BV5+BV6+BV7+BV8+BV9+BV10+BV11+BV12+BV13+BV14+BV16</f>
        <v>84514930</v>
      </c>
      <c r="BW34" s="17">
        <f>+BW5+BW6+BW7+BW8+BW9+BW10+BW11+BW12+BW13+BW14+BW16</f>
        <v>70429108.333333328</v>
      </c>
      <c r="BX34" s="17">
        <f>+BX5+BX6+BX7+BX8+BX9+BX10+BX11+BX12+BX13+BX14+BX16</f>
        <v>79426073.550000012</v>
      </c>
      <c r="BY34" s="17">
        <f t="shared" ref="BY34:DM34" si="163">+BY5+BY6+BY7+BY8+BY9+BY10+BY11+BY12+BY13+BY14+BY16</f>
        <v>8996965.2166666649</v>
      </c>
      <c r="BZ34" s="24">
        <f t="shared" si="129"/>
        <v>12.77449825729016</v>
      </c>
      <c r="CA34" s="17">
        <f t="shared" ref="CA34" si="164">SUM(CA5:CA14)</f>
        <v>0</v>
      </c>
      <c r="CB34" s="17">
        <f>+CB5+CB6+CB7+CB8+CB9+CB10+CB11+CB12+CB13+CB14+CB16</f>
        <v>139216112.91</v>
      </c>
      <c r="CC34" s="17">
        <f>+CC5+CC6+CC7+CC8+CC9+CC10+CC11+CC12+CC13+CC14+CC16</f>
        <v>151424675.80999997</v>
      </c>
      <c r="CD34" s="17">
        <f>+CD5+CD6+CD7+CD8+CD9+CD10+CD11+CD12+CD13+CD14+CD16</f>
        <v>126187229.84166665</v>
      </c>
      <c r="CE34" s="17">
        <f>+CE5+CE6+CE7+CE8+CE9+CE10+CE11+CE12+CE13+CE14+CE16</f>
        <v>126386932.79000002</v>
      </c>
      <c r="CF34" s="17">
        <f t="shared" si="163"/>
        <v>199702.94833333345</v>
      </c>
      <c r="CG34" s="24">
        <f t="shared" si="133"/>
        <v>0.15825923794658983</v>
      </c>
      <c r="CH34" s="17">
        <f t="shared" ref="CH34" si="165">SUM(CH5:CH14)</f>
        <v>0</v>
      </c>
      <c r="CI34" s="17">
        <f>+CI5+CI6+CI7+CI8+CI9+CI10+CI11+CI12+CI13+CI14+CI16</f>
        <v>48569474.440000005</v>
      </c>
      <c r="CJ34" s="17">
        <f t="shared" si="163"/>
        <v>47374200</v>
      </c>
      <c r="CK34" s="17">
        <f t="shared" si="163"/>
        <v>39478500</v>
      </c>
      <c r="CL34" s="17">
        <f t="shared" si="163"/>
        <v>40243264.340000011</v>
      </c>
      <c r="CM34" s="17">
        <f t="shared" si="163"/>
        <v>764764.3400000002</v>
      </c>
      <c r="CN34" s="24">
        <f t="shared" si="137"/>
        <v>1.9371666603341064</v>
      </c>
      <c r="CO34" s="17">
        <f t="shared" ref="CO34" si="166">SUM(CO5:CO14)</f>
        <v>0</v>
      </c>
      <c r="CP34" s="17">
        <f>+CP5+CP6+CP7+CP8+CP9+CP10+CP11+CP12+CP13+CP14+CP16</f>
        <v>110442539.09999999</v>
      </c>
      <c r="CQ34" s="17">
        <f>+CQ5+CQ6+CQ7+CQ8+CQ9+CQ10+CQ11+CQ12+CQ13+CQ14+CQ16</f>
        <v>112112584.73999999</v>
      </c>
      <c r="CR34" s="17">
        <f>+CR5+CR6+CR7+CR8+CR9+CR10+CR11+CR12+CR13+CR14+CR16</f>
        <v>93427153.950000018</v>
      </c>
      <c r="CS34" s="17">
        <f>+CS5+CS6+CS7+CS8+CS9+CS10+CS11+CS12+CS13+CS14+CS16</f>
        <v>93872544.839999989</v>
      </c>
      <c r="CT34" s="17">
        <f t="shared" si="163"/>
        <v>445390.89000000019</v>
      </c>
      <c r="CU34" s="24">
        <f t="shared" si="141"/>
        <v>0.47672531075747288</v>
      </c>
      <c r="CV34" s="17">
        <f t="shared" ref="CV34" si="167">SUM(CV5:CV14)</f>
        <v>0</v>
      </c>
      <c r="CW34" s="17">
        <f t="shared" ref="CW34" si="168">+CW5+CW6+CW7+CW8+CW9+CW10+CW11+CW12+CW13+CW14+CW16</f>
        <v>51762414.579999998</v>
      </c>
      <c r="CX34" s="17">
        <f t="shared" si="163"/>
        <v>52614481</v>
      </c>
      <c r="CY34" s="17">
        <f t="shared" si="163"/>
        <v>43845400.833333336</v>
      </c>
      <c r="CZ34" s="17">
        <f t="shared" si="163"/>
        <v>45528227.579999991</v>
      </c>
      <c r="DA34" s="17">
        <f t="shared" si="163"/>
        <v>1682826.7466666668</v>
      </c>
      <c r="DB34" s="24">
        <f t="shared" si="145"/>
        <v>3.83809182874958</v>
      </c>
      <c r="DC34" s="17">
        <f t="shared" ref="DC34" si="169">SUM(DC5:DC14)</f>
        <v>0</v>
      </c>
      <c r="DD34" s="17">
        <f>+DD5+DD6+DD7+DD8+DD9+DD10+DD11+DD12+DD13+DD16</f>
        <v>59013484.349999994</v>
      </c>
      <c r="DE34" s="17">
        <f t="shared" ref="DE34:DH34" si="170">+DE5+DE6+DE7+DE8+DE9+DE10+DE11+DE12+DE13+DE16</f>
        <v>55661000</v>
      </c>
      <c r="DF34" s="17">
        <f t="shared" si="170"/>
        <v>46384166.666666664</v>
      </c>
      <c r="DG34" s="17">
        <f t="shared" si="170"/>
        <v>47670264.50999999</v>
      </c>
      <c r="DH34" s="17">
        <f t="shared" si="170"/>
        <v>1286097.843333333</v>
      </c>
      <c r="DI34" s="24">
        <f t="shared" si="149"/>
        <v>2.7727087404107</v>
      </c>
      <c r="DJ34" s="17">
        <f>SUM(DJ5:DJ16)</f>
        <v>0</v>
      </c>
      <c r="DK34" s="17">
        <f t="shared" ref="DK34" si="171">+DK5+DK6+DK7+DK8+DK9+DK10+DK11+DK12+DK13+DK14+DK16</f>
        <v>3122450635.2000003</v>
      </c>
      <c r="DL34" s="17">
        <f t="shared" si="163"/>
        <v>3099167959.7300005</v>
      </c>
      <c r="DM34" s="17">
        <f t="shared" si="163"/>
        <v>2582639966.4416661</v>
      </c>
      <c r="DN34" s="17">
        <f>+DN5+DN6+DN7+DN8+DN9+DN10+DN11+DN12+DN13+DN14+DN16</f>
        <v>2663795138.1100006</v>
      </c>
      <c r="DO34" s="17">
        <f>+DO5+DO6+DO7+DO8+DO9+DO10+DO11+DO12+DO13+DO14+DO16</f>
        <v>81155171.668333709</v>
      </c>
      <c r="DP34" s="24">
        <f t="shared" si="153"/>
        <v>3.1423339188910813</v>
      </c>
      <c r="DQ34" s="17">
        <f t="shared" ref="DQ34" si="172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1416600974.6799998</v>
      </c>
      <c r="D35" s="17">
        <f t="shared" ref="D35:G35" si="173">SUM(D18,D19,D20,D21,D22,D23,D24,D25,D26,D27,D28,D30,D31,D32)</f>
        <v>1425196400</v>
      </c>
      <c r="E35" s="17">
        <f t="shared" si="173"/>
        <v>1187663666.6666665</v>
      </c>
      <c r="F35" s="17">
        <f t="shared" si="173"/>
        <v>1167563458.52</v>
      </c>
      <c r="G35" s="17">
        <f t="shared" si="173"/>
        <v>-20100208.146666661</v>
      </c>
      <c r="H35" s="24">
        <f>G35/E35*100</f>
        <v>-1.6924158506153957</v>
      </c>
      <c r="I35" s="17"/>
      <c r="J35" s="17">
        <f>SUM(J18,J19,J20,J21,J22,J23,J24,J25,J26,J27,J28,J30,J31,J32)</f>
        <v>437802711.97999996</v>
      </c>
      <c r="K35" s="17">
        <f t="shared" ref="K35:N35" si="174">SUM(K18,K19,K20,K21,K22,K23,K24,K25,K26,K27,K28,K30,K31,K32)</f>
        <v>441150000</v>
      </c>
      <c r="L35" s="17">
        <f t="shared" si="174"/>
        <v>367625000.00000006</v>
      </c>
      <c r="M35" s="17">
        <f t="shared" si="174"/>
        <v>368916486.64999998</v>
      </c>
      <c r="N35" s="17">
        <f t="shared" si="174"/>
        <v>1291486.6500000006</v>
      </c>
      <c r="O35" s="24">
        <f t="shared" si="96"/>
        <v>0.35130544712682771</v>
      </c>
      <c r="P35" s="17">
        <f t="shared" ref="P35" si="175">SUM(P18,P19,P20,P21,P22,P23,P24,P25,P26,P27,P28,P30,P31)</f>
        <v>0</v>
      </c>
      <c r="Q35" s="17">
        <f t="shared" ref="Q35:U35" si="176">SUM(Q18,Q19,Q20,Q21,Q22,Q23,Q24,Q25,Q26,Q27,Q28,Q30,Q31,Q32)</f>
        <v>102534329.94</v>
      </c>
      <c r="R35" s="17">
        <f t="shared" si="176"/>
        <v>105533871.81999999</v>
      </c>
      <c r="S35" s="17">
        <f t="shared" si="176"/>
        <v>87944893.183333322</v>
      </c>
      <c r="T35" s="17">
        <f t="shared" si="176"/>
        <v>86014419.340000004</v>
      </c>
      <c r="U35" s="17">
        <f t="shared" si="176"/>
        <v>-1930473.8433333333</v>
      </c>
      <c r="V35" s="24">
        <f t="shared" si="100"/>
        <v>-2.1950948752748984</v>
      </c>
      <c r="W35" s="17">
        <f t="shared" ref="W35" si="177">SUM(W18,W19,W20,W21,W22,W23,W24,W25,W26,W27,W28,W30,W31)</f>
        <v>0</v>
      </c>
      <c r="X35" s="17">
        <f>SUM(X18,X19,X20,X21,X22,X23,X24,X25,X26,X27,X28,X30,X31,X32)</f>
        <v>78751884.549999997</v>
      </c>
      <c r="Y35" s="17">
        <f>SUM(Y18,Y19,Y20,Y21,Y22,Y23,Y24,Y25,Y26,Y27,Y28,Y30,Y31,Y32)</f>
        <v>84180855.299999997</v>
      </c>
      <c r="Z35" s="17">
        <f>SUM(Z18,Z19,Z20,Z21,Z22,Z23,Z24,Z25,Z26,Z27,Z28,Z30,Z31,Z32)</f>
        <v>70150712.75</v>
      </c>
      <c r="AA35" s="17">
        <f>SUM(AA18,AA19,AA20,AA21,AA22,AA23,AA24,AA25,AA26,AA27,AA28,AA30,AA31,AA32)</f>
        <v>62902367.619999997</v>
      </c>
      <c r="AB35" s="17">
        <f>SUM(AB18,AB19,AB20,AB21,AB22,AB23,AB24,AB25,AB26,AB27,AB28,AB30,AB31,AB32)</f>
        <v>-7248345.129999999</v>
      </c>
      <c r="AC35" s="24">
        <f t="shared" si="104"/>
        <v>-10.332532408945481</v>
      </c>
      <c r="AD35" s="17">
        <f t="shared" ref="AD35" si="178">SUM(AD18,AD19,AD20,AD21,AD22,AD23,AD24,AD25,AD26,AD27,AD28,AD30,AD31)</f>
        <v>0</v>
      </c>
      <c r="AE35" s="17">
        <f>SUM(AE18,AE19,AE20,AE21,AE22,AE23,AE24,AE25,AE26,AE27,AE28,AE30,AE31,AE32)</f>
        <v>81465307.719999999</v>
      </c>
      <c r="AF35" s="17">
        <f t="shared" ref="AF35:AI35" si="179">SUM(AF18,AF19,AF20,AF21,AF22,AF23,AF24,AF25,AF26,AF27,AF28,AF30,AF31,AF32)</f>
        <v>83332898.209999993</v>
      </c>
      <c r="AG35" s="17">
        <f t="shared" si="179"/>
        <v>69444081.841666669</v>
      </c>
      <c r="AH35" s="17">
        <f t="shared" si="179"/>
        <v>66999141.840000004</v>
      </c>
      <c r="AI35" s="17">
        <f t="shared" si="179"/>
        <v>-2444940.0016666665</v>
      </c>
      <c r="AJ35" s="24">
        <f t="shared" si="107"/>
        <v>-3.5207319858316488</v>
      </c>
      <c r="AK35" s="17">
        <f t="shared" ref="AK35" si="180">SUM(AK18,AK19,AK20,AK21,AK22,AK23,AK24,AK25,AK26,AK27,AK28,AK30,AK31)</f>
        <v>0</v>
      </c>
      <c r="AL35" s="17">
        <f>SUM(AL18,AL19,AL20,AL21,AL22,AL23,AL24,AL25,AL26,AL27,AL28,AL30,AL31,AL32)</f>
        <v>74192199.530000001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64529579.166666672</v>
      </c>
      <c r="AO35" s="17">
        <f>SUM(AO18,AO19,AO20,AO21,AO22,AO23,AO24,AO25,AO26,AO27,AO28,AO30,AO31,AO32)</f>
        <v>54499346.599999994</v>
      </c>
      <c r="AP35" s="17">
        <f t="shared" ref="AP35" si="181">SUM(AP18,AP19,AP20,AP21,AP22,AP23,AP24,AP25,AP26,AP27,AP28,AP30,AP31,AP32)</f>
        <v>-10030232.566666666</v>
      </c>
      <c r="AQ35" s="24">
        <f t="shared" si="110"/>
        <v>-15.543619989773422</v>
      </c>
      <c r="AR35" s="17">
        <f t="shared" ref="AR35" si="182">SUM(AR18,AR19,AR20,AR21,AR22,AR23,AR24,AR25,AR26,AR27,AR28,AR30,AR31)</f>
        <v>0</v>
      </c>
      <c r="AS35" s="17">
        <f>SUM(AS18,AS19,AS20,AS21,AS22,AS23,AS24,AS25,AS26,AS27,AS28,AS30,AS31,AS32)</f>
        <v>196105106.24000004</v>
      </c>
      <c r="AT35" s="17">
        <f>SUM(AT18,AT19,AT20,AT21,AT22,AT23,AT24,AT25,AT26,AT27,AT28,AT30,AT31,AT32)</f>
        <v>201189818.36000004</v>
      </c>
      <c r="AU35" s="17">
        <f>SUM(AU18,AU19,AU20,AU21,AU22,AU23,AU24,AU25,AU26,AU27,AU28,AU30,AU31,AU32)</f>
        <v>167658181.96666667</v>
      </c>
      <c r="AV35" s="17">
        <f>SUM(AV18,AV19,AV20,AV21,AV22,AV23,AV24,AV25,AV26,AV27,AV28,AV30,AV31,AV32)</f>
        <v>167484285.53999999</v>
      </c>
      <c r="AW35" s="17">
        <f>SUM(AW18,AW19,AW20,AW21,AW22,AW23,AW24,AW25,AW26,AW27,AW28,AW30,AW31,AW32)</f>
        <v>-173896.42666666675</v>
      </c>
      <c r="AX35" s="24">
        <f t="shared" si="114"/>
        <v>-0.10372081137158004</v>
      </c>
      <c r="AY35" s="17">
        <f t="shared" ref="AY35" si="183">SUM(AY18,AY19,AY20,AY21,AY22,AY23,AY24,AY25,AY26,AY27,AY28,AY30,AY31)</f>
        <v>0</v>
      </c>
      <c r="AZ35" s="17">
        <f>SUM(AZ18,AZ19,AZ20,AZ21,AZ22,AZ23,AZ24,AZ25,AZ26,AZ27,AZ28,AZ30,AZ31,AZ32)</f>
        <v>77783427.030000016</v>
      </c>
      <c r="BA35" s="17">
        <f t="shared" ref="BA35" si="184">SUM(BA18,BA19,BA20,BA21,BA22,BA23,BA24,BA25,BA26,BA27,BA28,BA30,BA31,BA32)</f>
        <v>85222638.719999999</v>
      </c>
      <c r="BB35" s="17">
        <f>SUM(BB18,BB19,BB20,BB21,BB22,BB23,BB24,BB25,BB26,BB27,BB28,BB30,BB31,BB32)</f>
        <v>71018865.599999994</v>
      </c>
      <c r="BC35" s="17">
        <f>SUM(BC18,BC19,BC20,BC21,BC22,BC23,BC24,BC25,BC26,BC27,BC28,BC30,BC31,BC32)</f>
        <v>67636247.599999994</v>
      </c>
      <c r="BD35" s="17">
        <f>SUM(BD18,BD19,BD20,BD21,BD22,BD23,BD24,BD25,BD26,BD27,BD28,BD30,BD31,BD32)</f>
        <v>-3382618</v>
      </c>
      <c r="BE35" s="24">
        <f>BD35/BB35*100</f>
        <v>-4.7629851187034449</v>
      </c>
      <c r="BF35" s="17">
        <f t="shared" ref="BF35" si="185">SUM(BF18,BF19,BF20,BF21,BF22,BF23,BF24,BF25,BF26,BF27,BF28,BF30,BF31)</f>
        <v>0</v>
      </c>
      <c r="BG35" s="17">
        <f>SUM(BG18,BG19,BG20,BG21,BG22,BG23,BG24,BG25,BG26,BG27,BG28,BG30,BG31,BG32)</f>
        <v>83959710.88000001</v>
      </c>
      <c r="BH35" s="17">
        <f>SUM(BH18,BH19,BH20,BH21,BH22,BH23,BH24,BH25,BH26,BH27,BH28,BH30,BH31,BH32)</f>
        <v>87961756.460000008</v>
      </c>
      <c r="BI35" s="17">
        <f>SUM(BI18,BI19,BI20,BI21,BI22,BI23,BI24,BI25,BI26,BI27,BI28,BI30,BI31,BI32)</f>
        <v>73301463.716666669</v>
      </c>
      <c r="BJ35" s="17">
        <f>SUM(BJ18,BJ19,BJ20,BJ21,BJ22,BJ23,BJ24,BJ25,BJ26,BJ27,BJ28,BJ30,BJ31,BJ32)</f>
        <v>70946970.829999998</v>
      </c>
      <c r="BK35" s="17">
        <f t="shared" ref="BK35" si="186">SUM(BK18,BK19,BK20,BK21,BK22,BK23,BK24,BK25,BK26,BK27,BK28,BK30,BK31,BK32)</f>
        <v>-2354492.8866666667</v>
      </c>
      <c r="BL35" s="24">
        <f t="shared" si="121"/>
        <v>-3.2120680369597068</v>
      </c>
      <c r="BM35" s="17">
        <f t="shared" ref="BM35" si="187">SUM(BM18,BM19,BM20,BM21,BM22,BM23,BM24,BM25,BM26,BM27,BM28,BM30,BM31)</f>
        <v>0</v>
      </c>
      <c r="BN35" s="17">
        <f>SUM(BN18,BN19,BN20,BN21,BN22,BN23,BN24,BN25,BN26,BN27,BN28,BN30,BN31,BN32)</f>
        <v>82529715.640000001</v>
      </c>
      <c r="BO35" s="17">
        <f>SUM(BO18,BO19,BO20,BO21,BO22,BO23,BO24,BO25,BO26,BO27,BO28,BO30,BO31,BO32)</f>
        <v>87570000</v>
      </c>
      <c r="BP35" s="17">
        <f>SUM(BP18,BP19,BP20,BP21,BP22,BP23,BP24,BP25,BP26,BP27,BP28,BP30,BP31,BP32)</f>
        <v>72975000</v>
      </c>
      <c r="BQ35" s="17">
        <f>SUM(BQ18,BQ19,BQ20,BQ21,BQ22,BQ23,BQ24,BQ25,BQ26,BQ27,BQ28,BQ30,BQ31,BQ32)</f>
        <v>68574631.420000002</v>
      </c>
      <c r="BR35" s="17">
        <f>SUM(BR18,BR19,BR20,BR21,BR22,BR23,BR24,BR25,BR26,BR27,BR28,BR30,BR31,BR32)</f>
        <v>-4400368.5800000019</v>
      </c>
      <c r="BS35" s="24">
        <f t="shared" si="125"/>
        <v>-6.029967221651253</v>
      </c>
      <c r="BT35" s="17">
        <f t="shared" ref="BT35" si="188">SUM(BT18,BT19,BT20,BT21,BT22,BT23,BT24,BT25,BT26,BT27,BT28,BT30,BT31)</f>
        <v>0</v>
      </c>
      <c r="BU35" s="17">
        <f>SUM(BU18,BU19,BU20,BU21,BU22,BU23,BU24,BU25,BU26,BU27,BU28,BU30,BU31,BU32)</f>
        <v>81735147.399999991</v>
      </c>
      <c r="BV35" s="17">
        <f>SUM(BV18,BV19,BV20,BV21,BV22,BV23,BV24,BV25,BV26,BV27,BV28,BV30,BV31,BV32)</f>
        <v>82727267</v>
      </c>
      <c r="BW35" s="17">
        <f>SUM(BW18,BW19,BW20,BW21,BW22,BW23,BW24,BW25,BW26,BW27,BW28,BW30,BW31,BW32)</f>
        <v>68939389.166666657</v>
      </c>
      <c r="BX35" s="17">
        <f>SUM(BX18,BX19,BX20,BX21,BX22,BX23,BX24,BX25,BX26,BX27,BX28,BX30,BX31,BX32)</f>
        <v>68325941.920000002</v>
      </c>
      <c r="BY35" s="17">
        <f t="shared" ref="BY35" si="189">SUM(BY18,BY19,BY20,BY21,BY22,BY23,BY24,BY25,BY26,BY27,BY28,BY30,BY31,BY32)</f>
        <v>-613447.2466666667</v>
      </c>
      <c r="BZ35" s="24">
        <f t="shared" si="129"/>
        <v>-0.88983562819741169</v>
      </c>
      <c r="CA35" s="17">
        <f t="shared" ref="CA35" si="190">SUM(CA18,CA19,CA20,CA21,CA22,CA23,CA24,CA25,CA26,CA27,CA28,CA30,CA31)</f>
        <v>0</v>
      </c>
      <c r="CB35" s="17">
        <f>SUM(CB18,CB19,CB20,CB21,CB22,CB23,CB24,CB25,CB26,CB27,CB28,CB30,CB31,CB32)</f>
        <v>142005260.22999999</v>
      </c>
      <c r="CC35" s="17">
        <f>SUM(CC18,CC19,CC20,CC21,CC22,CC23,CC24,CC25,CC26,CC27,CC28,CC30,CC31,CC32)</f>
        <v>144256204.49000001</v>
      </c>
      <c r="CD35" s="17">
        <f>SUM(CD18,CD19,CD20,CD21,CD22,CD23,CD24,CD25,CD26,CD27,CD28,CD30,CD31,CD32)</f>
        <v>120213503.74166666</v>
      </c>
      <c r="CE35" s="17">
        <f>SUM(CE18,CE19,CE20,CE21,CE22,CE23,CE24,CE25,CE26,CE27,CE28,CE30,CE31,CE32)</f>
        <v>110655472.73</v>
      </c>
      <c r="CF35" s="17">
        <f t="shared" ref="CF35" si="191">SUM(CF18,CF19,CF20,CF21,CF22,CF23,CF24,CF25,CF26,CF27,CF28,CF30,CF31,CF32)</f>
        <v>-9558031.0116666667</v>
      </c>
      <c r="CG35" s="24">
        <f t="shared" si="133"/>
        <v>-7.9508796550896976</v>
      </c>
      <c r="CH35" s="17">
        <f t="shared" ref="CH35" si="192">SUM(CH18,CH19,CH20,CH21,CH22,CH23,CH24,CH25,CH26,CH27,CH28,CH30,CH31)</f>
        <v>0</v>
      </c>
      <c r="CI35" s="17">
        <f t="shared" ref="CI35:CM35" si="193">SUM(CI18,CI19,CI20,CI21,CI22,CI23,CI24,CI25,CI26,CI27,CI28,CI30,CI31,CI32)</f>
        <v>45333053.729999989</v>
      </c>
      <c r="CJ35" s="17">
        <f t="shared" si="193"/>
        <v>47349400</v>
      </c>
      <c r="CK35" s="17">
        <f t="shared" si="193"/>
        <v>39457833.333333328</v>
      </c>
      <c r="CL35" s="17">
        <f t="shared" si="193"/>
        <v>37555563.609999999</v>
      </c>
      <c r="CM35" s="17">
        <f t="shared" si="193"/>
        <v>-1902269.7233333334</v>
      </c>
      <c r="CN35" s="24">
        <f t="shared" si="137"/>
        <v>-4.8210192061567838</v>
      </c>
      <c r="CO35" s="17">
        <f t="shared" ref="CO35" si="194">SUM(CO18,CO19,CO20,CO21,CO22,CO23,CO24,CO25,CO26,CO27,CO28,CO30,CO31)</f>
        <v>0</v>
      </c>
      <c r="CP35" s="17">
        <f>SUM(CP18,CP19,CP20,CP21,CP22,CP23,CP24,CP25,CP26,CP27,CP28,CP30,CP31,CP32)</f>
        <v>106194361.90000001</v>
      </c>
      <c r="CQ35" s="17">
        <f>SUM(CQ18,CQ19,CQ20,CQ21,CQ22,CQ23,CQ24,CQ25,CQ26,CQ27,CQ28,CQ30,CQ31,CQ32)</f>
        <v>107611664.50000001</v>
      </c>
      <c r="CR35" s="17">
        <f>SUM(CR18,CR19,CR20,CR21,CR22,CR23,CR24,CR25,CR26,CR27,CR28,CR30,CR31,CR32)</f>
        <v>89676387.083333343</v>
      </c>
      <c r="CS35" s="17">
        <f>SUM(CS18,CS19,CS20,CS21,CS22,CS23,CS24,CS25,CS26,CS27,CS28,CS30,CS31,CS32)</f>
        <v>88254754.399999991</v>
      </c>
      <c r="CT35" s="17">
        <f t="shared" ref="CT35" si="195">SUM(CT18,CT19,CT20,CT21,CT22,CT23,CT24,CT25,CT26,CT27,CT28,CT30,CT31,CT32)</f>
        <v>-1421632.6833333336</v>
      </c>
      <c r="CU35" s="24">
        <f t="shared" si="141"/>
        <v>-1.5852921037198529</v>
      </c>
      <c r="CV35" s="17">
        <f t="shared" ref="CV35" si="196">SUM(CV18,CV19,CV20,CV21,CV22,CV23,CV24,CV25,CV26,CV27,CV28,CV30,CV31)</f>
        <v>0</v>
      </c>
      <c r="CW35" s="17">
        <f t="shared" ref="CW35:DA35" si="197">SUM(CW18,CW19,CW20,CW21,CW22,CW23,CW24,CW25,CW26,CW27,CW28,CW30,CW31,CW32)</f>
        <v>49315659.170000002</v>
      </c>
      <c r="CX35" s="17">
        <f t="shared" si="197"/>
        <v>49332900</v>
      </c>
      <c r="CY35" s="17">
        <f t="shared" si="197"/>
        <v>41110749.999999993</v>
      </c>
      <c r="CZ35" s="17">
        <f t="shared" si="197"/>
        <v>42512046.000000007</v>
      </c>
      <c r="DA35" s="17">
        <f t="shared" si="197"/>
        <v>1401296</v>
      </c>
      <c r="DB35" s="24">
        <f t="shared" si="145"/>
        <v>3.4085877781358893</v>
      </c>
      <c r="DC35" s="17">
        <f t="shared" ref="DC35" si="198">SUM(DC18,DC19,DC20,DC21,DC22,DC23,DC24,DC25,DC26,DC27,DC28,DC30,DC31)</f>
        <v>0</v>
      </c>
      <c r="DD35" s="17">
        <f t="shared" ref="DD35:DH35" si="199">SUM(DD18,DD19,DD20,DD21,DD22,DD23,DD24,DD25,DD26,DD27,DD28,DD30,DD31,DD32)</f>
        <v>53853822.620000005</v>
      </c>
      <c r="DE35" s="17">
        <f>SUM(DE18,DE19,DE20,DE21,DE22,DE23,DE24,DE25,DE26,DE27,DE28,DE30,DE31,DE32)</f>
        <v>54550000</v>
      </c>
      <c r="DF35" s="17">
        <f t="shared" si="199"/>
        <v>45458333.333333328</v>
      </c>
      <c r="DG35" s="17">
        <f t="shared" si="199"/>
        <v>46125947.669999994</v>
      </c>
      <c r="DH35" s="17">
        <f t="shared" si="199"/>
        <v>667614.33666666667</v>
      </c>
      <c r="DI35" s="24">
        <f t="shared" si="149"/>
        <v>1.4686291549037582</v>
      </c>
      <c r="DJ35" s="17">
        <f t="shared" ref="DJ35" si="200">SUM(DJ18,DJ19,DJ20,DJ21,DJ22,DJ23,DJ24,DJ25,DJ26,DJ27,DJ28,DJ30,DJ31)</f>
        <v>0</v>
      </c>
      <c r="DK35" s="17">
        <f t="shared" ref="DK35:DO35" si="201">SUM(DK18,DK19,DK20,DK21,DK22,DK23,DK24,DK25,DK26,DK27,DK28,DK30,DK31,DK32)</f>
        <v>3185481113.7800002</v>
      </c>
      <c r="DL35" s="17">
        <f t="shared" si="201"/>
        <v>3199496741.8600006</v>
      </c>
      <c r="DM35" s="17">
        <f t="shared" si="201"/>
        <v>2637167641.5499992</v>
      </c>
      <c r="DN35" s="17">
        <f>SUM(DN18,DN19,DN20,DN21,DN22,DN23,DN24,DN25,DN26,DN27,DN28,DN30,DN31,DN32)</f>
        <v>2574967082.29</v>
      </c>
      <c r="DO35" s="17">
        <f t="shared" si="201"/>
        <v>-62200559.259999745</v>
      </c>
      <c r="DP35" s="24">
        <f t="shared" si="153"/>
        <v>-2.3586122580907016</v>
      </c>
      <c r="DQ35" s="17">
        <f t="shared" ref="DQ35" si="20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-32758725.619999886</v>
      </c>
      <c r="D36" s="17">
        <f>D34-D35</f>
        <v>54137600</v>
      </c>
      <c r="E36" s="17">
        <f>E34-E35</f>
        <v>45114666.666666746</v>
      </c>
      <c r="F36" s="17">
        <f>F34-F35</f>
        <v>-34815478.25</v>
      </c>
      <c r="G36" s="17">
        <f>G34-G35</f>
        <v>-79930144.916666672</v>
      </c>
      <c r="H36" s="24">
        <f>G36/E36*100</f>
        <v>-177.17108608434773</v>
      </c>
      <c r="I36" s="17"/>
      <c r="J36" s="17">
        <f>J34-J35</f>
        <v>-20162767.129999936</v>
      </c>
      <c r="K36" s="17">
        <f t="shared" ref="K36:N36" si="203">K34-K35</f>
        <v>1020000</v>
      </c>
      <c r="L36" s="17">
        <f t="shared" si="203"/>
        <v>849999.9999999404</v>
      </c>
      <c r="M36" s="17">
        <f t="shared" si="203"/>
        <v>26651035.669999957</v>
      </c>
      <c r="N36" s="17">
        <f t="shared" si="203"/>
        <v>25801035.669999998</v>
      </c>
      <c r="O36" s="24">
        <f t="shared" si="96"/>
        <v>3035.4159611766831</v>
      </c>
      <c r="P36" s="17">
        <f t="shared" ref="P36:U36" si="204">P34-P35</f>
        <v>0</v>
      </c>
      <c r="Q36" s="17">
        <f t="shared" si="204"/>
        <v>3892103.8900000006</v>
      </c>
      <c r="R36" s="17">
        <f t="shared" si="204"/>
        <v>4247247.1800000072</v>
      </c>
      <c r="S36" s="17">
        <f t="shared" si="204"/>
        <v>3539372.6500000209</v>
      </c>
      <c r="T36" s="17">
        <f t="shared" si="204"/>
        <v>3587412.2899999917</v>
      </c>
      <c r="U36" s="17">
        <f t="shared" si="204"/>
        <v>48039.639999999898</v>
      </c>
      <c r="V36" s="24">
        <f t="shared" si="100"/>
        <v>1.3572925134062843</v>
      </c>
      <c r="W36" s="17">
        <f t="shared" ref="W36:AA36" si="205">W34-W35</f>
        <v>0</v>
      </c>
      <c r="X36" s="17">
        <f t="shared" si="205"/>
        <v>446874.8599999845</v>
      </c>
      <c r="Y36" s="17">
        <f t="shared" si="205"/>
        <v>5897004.3700000048</v>
      </c>
      <c r="Z36" s="17">
        <f t="shared" si="205"/>
        <v>4914170.3083333373</v>
      </c>
      <c r="AA36" s="17">
        <f t="shared" si="205"/>
        <v>2601750.6300000101</v>
      </c>
      <c r="AB36" s="17">
        <f>AB34-AB35</f>
        <v>-2312419.6783333346</v>
      </c>
      <c r="AC36" s="24">
        <f t="shared" si="104"/>
        <v>-47.056156649922904</v>
      </c>
      <c r="AD36" s="17">
        <f t="shared" ref="AD36:AI36" si="206">AD34-AD35</f>
        <v>0</v>
      </c>
      <c r="AE36" s="17">
        <f t="shared" si="206"/>
        <v>566289.82000000775</v>
      </c>
      <c r="AF36" s="17">
        <f t="shared" si="206"/>
        <v>511381.43999999762</v>
      </c>
      <c r="AG36" s="17">
        <f t="shared" si="206"/>
        <v>426151.20000000298</v>
      </c>
      <c r="AH36" s="17">
        <f t="shared" si="206"/>
        <v>8194631.3999999911</v>
      </c>
      <c r="AI36" s="17">
        <f t="shared" si="206"/>
        <v>7768480.1999999993</v>
      </c>
      <c r="AJ36" s="24">
        <f t="shared" si="107"/>
        <v>1822.9398861249117</v>
      </c>
      <c r="AK36" s="17">
        <f t="shared" ref="AK36:AP36" si="207">AK34-AK35</f>
        <v>0</v>
      </c>
      <c r="AL36" s="17">
        <f t="shared" si="207"/>
        <v>2072728.8699999899</v>
      </c>
      <c r="AM36" s="17">
        <f t="shared" si="207"/>
        <v>2622505</v>
      </c>
      <c r="AN36" s="17">
        <f t="shared" si="207"/>
        <v>2185420.8333333209</v>
      </c>
      <c r="AO36" s="17">
        <f>AO34-AO35</f>
        <v>4709601.6499999985</v>
      </c>
      <c r="AP36" s="17">
        <f t="shared" si="207"/>
        <v>2524180.8166666664</v>
      </c>
      <c r="AQ36" s="24">
        <f t="shared" si="110"/>
        <v>115.50090390676155</v>
      </c>
      <c r="AR36" s="17">
        <f t="shared" ref="AR36:AW36" si="208">AR34-AR35</f>
        <v>0</v>
      </c>
      <c r="AS36" s="17">
        <f t="shared" si="208"/>
        <v>15185137.599999994</v>
      </c>
      <c r="AT36" s="17">
        <f t="shared" si="208"/>
        <v>569901.11999997497</v>
      </c>
      <c r="AU36" s="17">
        <f t="shared" si="208"/>
        <v>474917.59999999404</v>
      </c>
      <c r="AV36" s="17">
        <f t="shared" si="208"/>
        <v>17931818.25999999</v>
      </c>
      <c r="AW36" s="17">
        <f t="shared" si="208"/>
        <v>17456900.66</v>
      </c>
      <c r="AX36" s="24">
        <f t="shared" si="114"/>
        <v>3675.7746312202835</v>
      </c>
      <c r="AY36" s="17">
        <f t="shared" ref="AY36:BD36" si="209">AY34-AY35</f>
        <v>0</v>
      </c>
      <c r="AZ36" s="17">
        <f t="shared" si="209"/>
        <v>10573902.059999987</v>
      </c>
      <c r="BA36" s="17">
        <f t="shared" si="209"/>
        <v>75661.280000001192</v>
      </c>
      <c r="BB36" s="17">
        <f t="shared" si="209"/>
        <v>63051.066666662693</v>
      </c>
      <c r="BC36" s="17">
        <f t="shared" si="209"/>
        <v>5966948.1900000125</v>
      </c>
      <c r="BD36" s="17">
        <f t="shared" si="209"/>
        <v>5903897.1233333321</v>
      </c>
      <c r="BE36" s="24">
        <f>BD36/BB36*100</f>
        <v>9363.6752484235603</v>
      </c>
      <c r="BF36" s="17">
        <f t="shared" ref="BF36:BK36" si="210">BF34-BF35</f>
        <v>0</v>
      </c>
      <c r="BG36" s="17">
        <f t="shared" si="210"/>
        <v>4560832.6499999911</v>
      </c>
      <c r="BH36" s="17">
        <f t="shared" si="210"/>
        <v>6489955.6599999964</v>
      </c>
      <c r="BI36" s="17">
        <f t="shared" si="210"/>
        <v>5408296.3833333254</v>
      </c>
      <c r="BJ36" s="17">
        <f t="shared" si="210"/>
        <v>5774685.0299999863</v>
      </c>
      <c r="BK36" s="17">
        <f t="shared" si="210"/>
        <v>366388.64666666649</v>
      </c>
      <c r="BL36" s="24">
        <f t="shared" si="121"/>
        <v>6.774566715606813</v>
      </c>
      <c r="BM36" s="17">
        <f t="shared" ref="BM36:BR36" si="211">BM34-BM35</f>
        <v>0</v>
      </c>
      <c r="BN36" s="17">
        <f t="shared" si="211"/>
        <v>6768441.6800000072</v>
      </c>
      <c r="BO36" s="17">
        <f t="shared" si="211"/>
        <v>1728000</v>
      </c>
      <c r="BP36" s="17">
        <f t="shared" si="211"/>
        <v>1440000</v>
      </c>
      <c r="BQ36" s="17">
        <f t="shared" si="211"/>
        <v>8528069.6700000018</v>
      </c>
      <c r="BR36" s="17">
        <f t="shared" si="211"/>
        <v>7088069.6700000018</v>
      </c>
      <c r="BS36" s="24">
        <f t="shared" si="125"/>
        <v>492.2270604166668</v>
      </c>
      <c r="BT36" s="17">
        <f t="shared" ref="BT36:BY36" si="212">BT34-BT35</f>
        <v>0</v>
      </c>
      <c r="BU36" s="17">
        <f t="shared" si="212"/>
        <v>8841275.5500000119</v>
      </c>
      <c r="BV36" s="17">
        <f t="shared" si="212"/>
        <v>1787663</v>
      </c>
      <c r="BW36" s="17">
        <f t="shared" si="212"/>
        <v>1489719.1666666716</v>
      </c>
      <c r="BX36" s="17">
        <f t="shared" si="212"/>
        <v>11100131.63000001</v>
      </c>
      <c r="BY36" s="17">
        <f t="shared" si="212"/>
        <v>9610412.463333331</v>
      </c>
      <c r="BZ36" s="24">
        <f t="shared" si="129"/>
        <v>645.11571565781458</v>
      </c>
      <c r="CA36" s="17">
        <f t="shared" ref="CA36:CF36" si="213">CA34-CA35</f>
        <v>0</v>
      </c>
      <c r="CB36" s="17">
        <f t="shared" si="213"/>
        <v>-2789147.3199999928</v>
      </c>
      <c r="CC36" s="17">
        <f t="shared" si="213"/>
        <v>7168471.319999963</v>
      </c>
      <c r="CD36" s="17">
        <f t="shared" si="213"/>
        <v>5973726.099999994</v>
      </c>
      <c r="CE36" s="17">
        <f t="shared" si="213"/>
        <v>15731460.060000017</v>
      </c>
      <c r="CF36" s="17">
        <f t="shared" si="213"/>
        <v>9757733.9600000009</v>
      </c>
      <c r="CG36" s="24">
        <f t="shared" si="133"/>
        <v>163.3441807785598</v>
      </c>
      <c r="CH36" s="17">
        <f t="shared" ref="CH36:CM36" si="214">CH34-CH35</f>
        <v>0</v>
      </c>
      <c r="CI36" s="17">
        <f t="shared" si="214"/>
        <v>3236420.7100000158</v>
      </c>
      <c r="CJ36" s="17">
        <f t="shared" si="214"/>
        <v>24800</v>
      </c>
      <c r="CK36" s="17">
        <f t="shared" si="214"/>
        <v>20666.666666671634</v>
      </c>
      <c r="CL36" s="17">
        <f t="shared" si="214"/>
        <v>2687700.7300000116</v>
      </c>
      <c r="CM36" s="17">
        <f t="shared" si="214"/>
        <v>2667034.0633333335</v>
      </c>
      <c r="CN36" s="24">
        <f t="shared" si="137"/>
        <v>12905.003532254963</v>
      </c>
      <c r="CO36" s="17">
        <f t="shared" ref="CO36:CT36" si="215">CO34-CO35</f>
        <v>0</v>
      </c>
      <c r="CP36" s="17">
        <f t="shared" si="215"/>
        <v>4248177.1999999881</v>
      </c>
      <c r="CQ36" s="17">
        <f t="shared" si="215"/>
        <v>4500920.2399999797</v>
      </c>
      <c r="CR36" s="17">
        <f t="shared" si="215"/>
        <v>3750766.8666666746</v>
      </c>
      <c r="CS36" s="17">
        <f t="shared" si="215"/>
        <v>5617790.4399999976</v>
      </c>
      <c r="CT36" s="17">
        <f t="shared" si="215"/>
        <v>1867023.5733333337</v>
      </c>
      <c r="CU36" s="24">
        <f t="shared" si="141"/>
        <v>49.77711597928684</v>
      </c>
      <c r="CV36" s="17">
        <f t="shared" ref="CV36:DA36" si="216">CV34-CV35</f>
        <v>0</v>
      </c>
      <c r="CW36" s="17">
        <f t="shared" si="216"/>
        <v>2446755.4099999964</v>
      </c>
      <c r="CX36" s="17">
        <f t="shared" si="216"/>
        <v>3281581</v>
      </c>
      <c r="CY36" s="17">
        <f t="shared" si="216"/>
        <v>2734650.8333333433</v>
      </c>
      <c r="CZ36" s="17">
        <f t="shared" si="216"/>
        <v>3016181.5799999833</v>
      </c>
      <c r="DA36" s="17">
        <f t="shared" si="216"/>
        <v>281530.74666666682</v>
      </c>
      <c r="DB36" s="24">
        <f t="shared" si="145"/>
        <v>10.294943077742069</v>
      </c>
      <c r="DC36" s="17">
        <f t="shared" ref="DC36:DH36" si="217">DC34-DC35</f>
        <v>0</v>
      </c>
      <c r="DD36" s="17">
        <f t="shared" si="217"/>
        <v>5159661.7299999893</v>
      </c>
      <c r="DE36" s="17">
        <f t="shared" si="217"/>
        <v>1111000</v>
      </c>
      <c r="DF36" s="17">
        <f t="shared" si="217"/>
        <v>925833.33333333582</v>
      </c>
      <c r="DG36" s="17">
        <f t="shared" si="217"/>
        <v>1544316.8399999961</v>
      </c>
      <c r="DH36" s="17">
        <f t="shared" si="217"/>
        <v>618483.50666666636</v>
      </c>
      <c r="DI36" s="24">
        <f t="shared" si="149"/>
        <v>66.80289900990077</v>
      </c>
      <c r="DJ36" s="17">
        <f t="shared" ref="DJ36:DM36" si="218">DJ34-DJ35</f>
        <v>0</v>
      </c>
      <c r="DK36" s="17">
        <f t="shared" si="218"/>
        <v>-63030478.579999924</v>
      </c>
      <c r="DL36" s="17">
        <f>DL34-DL35</f>
        <v>-100328782.13000011</v>
      </c>
      <c r="DM36" s="17">
        <f t="shared" si="218"/>
        <v>-54527675.108333111</v>
      </c>
      <c r="DN36" s="17">
        <f>DN34-DN35</f>
        <v>88828055.820000648</v>
      </c>
      <c r="DO36" s="17">
        <f>DO34-DO35</f>
        <v>143355730.92833346</v>
      </c>
      <c r="DP36" s="24">
        <f>DO36/DM36*100</f>
        <v>-262.90453543731837</v>
      </c>
      <c r="DQ36" s="17">
        <f t="shared" ref="DQ36" si="219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100" t="str">
        <f>IF((F36&gt;0),"ผลเกินดุล","ผลขาดดุล")</f>
        <v>ผลขาดดุล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100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2899</v>
      </c>
      <c r="C38" s="134">
        <v>475215553.07999998</v>
      </c>
      <c r="D38" s="134">
        <v>0</v>
      </c>
      <c r="E38" s="134">
        <v>0</v>
      </c>
      <c r="F38" s="134">
        <v>382988788.38000005</v>
      </c>
      <c r="G38" s="134">
        <v>382988788.38</v>
      </c>
      <c r="H38" s="132"/>
      <c r="I38" s="130" t="s">
        <v>2892</v>
      </c>
      <c r="J38" s="134">
        <v>-61339608.990000002</v>
      </c>
      <c r="K38" s="134">
        <v>0</v>
      </c>
      <c r="L38" s="134">
        <v>0</v>
      </c>
      <c r="M38" s="134">
        <v>-39394310.050000034</v>
      </c>
      <c r="N38" s="134">
        <v>-39394310.049999997</v>
      </c>
      <c r="O38" s="132"/>
      <c r="P38" s="130" t="s">
        <v>2891</v>
      </c>
      <c r="Q38" s="134">
        <v>3244498.12</v>
      </c>
      <c r="R38" s="134">
        <v>0</v>
      </c>
      <c r="S38" s="134">
        <v>0</v>
      </c>
      <c r="T38" s="134">
        <v>6568992.1199999936</v>
      </c>
      <c r="U38" s="134">
        <v>6568992.1199999899</v>
      </c>
      <c r="V38" s="132"/>
      <c r="W38" s="130" t="s">
        <v>2892</v>
      </c>
      <c r="X38" s="134">
        <v>2936085.75</v>
      </c>
      <c r="Y38" s="134">
        <v>0</v>
      </c>
      <c r="Z38" s="134">
        <v>0</v>
      </c>
      <c r="AA38" s="134">
        <v>10791683.529999997</v>
      </c>
      <c r="AB38" s="134">
        <v>10791683.529999999</v>
      </c>
      <c r="AC38" s="132"/>
      <c r="AD38" s="130" t="s">
        <v>2892</v>
      </c>
      <c r="AE38" s="134">
        <v>11131338.800000001</v>
      </c>
      <c r="AF38" s="134">
        <v>0</v>
      </c>
      <c r="AG38" s="134">
        <v>0</v>
      </c>
      <c r="AH38" s="134">
        <v>15206990.719999999</v>
      </c>
      <c r="AI38" s="134">
        <v>15206990.720000001</v>
      </c>
      <c r="AJ38" s="132"/>
      <c r="AK38" s="130" t="s">
        <v>2892</v>
      </c>
      <c r="AL38" s="134">
        <v>1372567.42</v>
      </c>
      <c r="AM38" s="134">
        <v>0</v>
      </c>
      <c r="AN38" s="134">
        <v>0</v>
      </c>
      <c r="AO38" s="134">
        <v>7607198.0899999924</v>
      </c>
      <c r="AP38" s="134">
        <v>7607198.0899999896</v>
      </c>
      <c r="AQ38" s="132"/>
      <c r="AR38" s="130" t="s">
        <v>2892</v>
      </c>
      <c r="AS38" s="134">
        <v>13100074.439999999</v>
      </c>
      <c r="AT38" s="134">
        <v>0</v>
      </c>
      <c r="AU38" s="134">
        <v>0</v>
      </c>
      <c r="AV38" s="134">
        <v>10393463.889999988</v>
      </c>
      <c r="AW38" s="134">
        <v>10393463.890000001</v>
      </c>
      <c r="AX38" s="132"/>
      <c r="AY38" s="130" t="s">
        <v>2892</v>
      </c>
      <c r="AZ38" s="134">
        <v>5118478.26</v>
      </c>
      <c r="BA38" s="134">
        <v>0</v>
      </c>
      <c r="BB38" s="134">
        <v>0</v>
      </c>
      <c r="BC38" s="134">
        <v>10690042.660000004</v>
      </c>
      <c r="BD38" s="134">
        <v>10690042.66</v>
      </c>
      <c r="BE38" s="132"/>
      <c r="BF38" s="130" t="s">
        <v>2892</v>
      </c>
      <c r="BG38" s="134">
        <v>4325399.09</v>
      </c>
      <c r="BH38" s="134">
        <v>0</v>
      </c>
      <c r="BI38" s="134">
        <v>0</v>
      </c>
      <c r="BJ38" s="134">
        <v>7660785.5099999942</v>
      </c>
      <c r="BK38" s="134">
        <v>7660785.5099999905</v>
      </c>
      <c r="BL38" s="132"/>
      <c r="BM38" s="130" t="s">
        <v>2892</v>
      </c>
      <c r="BN38" s="134">
        <v>10438768.75</v>
      </c>
      <c r="BO38" s="134">
        <v>0</v>
      </c>
      <c r="BP38" s="134">
        <v>0</v>
      </c>
      <c r="BQ38" s="134">
        <v>16836075.09</v>
      </c>
      <c r="BR38" s="134">
        <v>16836075.09</v>
      </c>
      <c r="BS38" s="132"/>
      <c r="BT38" s="130" t="s">
        <v>2892</v>
      </c>
      <c r="BU38" s="134">
        <v>11346950.859999999</v>
      </c>
      <c r="BV38" s="134">
        <v>0</v>
      </c>
      <c r="BW38" s="134">
        <v>0</v>
      </c>
      <c r="BX38" s="134">
        <v>17517120.389999989</v>
      </c>
      <c r="BY38" s="134">
        <v>17517120.390000001</v>
      </c>
      <c r="BZ38" s="132"/>
      <c r="CA38" s="130" t="s">
        <v>2892</v>
      </c>
      <c r="CB38" s="134">
        <v>34618859.469999999</v>
      </c>
      <c r="CC38" s="134">
        <v>0</v>
      </c>
      <c r="CD38" s="134">
        <v>0</v>
      </c>
      <c r="CE38" s="134">
        <v>58442372.57</v>
      </c>
      <c r="CF38" s="134">
        <v>58442372.57</v>
      </c>
      <c r="CG38" s="132"/>
      <c r="CH38" s="130" t="s">
        <v>2892</v>
      </c>
      <c r="CI38" s="134">
        <v>2362095.58</v>
      </c>
      <c r="CJ38" s="134">
        <v>0</v>
      </c>
      <c r="CK38" s="134">
        <v>0</v>
      </c>
      <c r="CL38" s="134">
        <v>4826008.51</v>
      </c>
      <c r="CM38" s="134">
        <v>4826008.51</v>
      </c>
      <c r="CN38" s="132"/>
      <c r="CO38" s="130" t="s">
        <v>2892</v>
      </c>
      <c r="CP38" s="134">
        <v>185174.54</v>
      </c>
      <c r="CQ38" s="134">
        <v>0</v>
      </c>
      <c r="CR38" s="134">
        <v>0</v>
      </c>
      <c r="CS38" s="134">
        <v>6277087.1099999985</v>
      </c>
      <c r="CT38" s="134">
        <v>6277087.1100000003</v>
      </c>
      <c r="CU38" s="132"/>
      <c r="CV38" s="130" t="s">
        <v>2892</v>
      </c>
      <c r="CW38" s="134">
        <v>-4461139.75</v>
      </c>
      <c r="CX38" s="134">
        <v>0</v>
      </c>
      <c r="CY38" s="134">
        <v>0</v>
      </c>
      <c r="CZ38" s="134">
        <v>-5340912.8099999996</v>
      </c>
      <c r="DA38" s="134">
        <v>-5340912.8099999996</v>
      </c>
      <c r="DB38" s="132"/>
      <c r="DC38" s="130" t="s">
        <v>2891</v>
      </c>
      <c r="DD38" s="134">
        <v>4946834.05</v>
      </c>
      <c r="DE38" s="134">
        <v>0</v>
      </c>
      <c r="DF38" s="134">
        <v>0</v>
      </c>
      <c r="DG38" s="134">
        <v>5741191.0799999963</v>
      </c>
      <c r="DH38" s="134">
        <v>5741191.0800000001</v>
      </c>
      <c r="DI38" s="132"/>
      <c r="DJ38" s="130" t="s">
        <v>2892</v>
      </c>
      <c r="DK38" s="15">
        <f>C38+J38+Q38+X38+AE38+AL38+AS38+AZ38+BG38+BN38+BU38+CB38+CI38+CP38+CW38+DD38</f>
        <v>514541929.46999997</v>
      </c>
      <c r="DL38" s="15">
        <f t="shared" ref="DL38:DP40" si="220">D38+K38+R38+Y38+AF38+AM38+AT38+BA38+BH38+BO38+BV38+CC38+CJ38+CQ38+CX38+DE38</f>
        <v>0</v>
      </c>
      <c r="DM38" s="15">
        <f t="shared" si="220"/>
        <v>0</v>
      </c>
      <c r="DN38" s="15">
        <f t="shared" si="220"/>
        <v>516812576.78999996</v>
      </c>
      <c r="DO38" s="15">
        <f t="shared" si="220"/>
        <v>516812576.7899999</v>
      </c>
      <c r="DP38" s="15">
        <f t="shared" si="220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2900</v>
      </c>
      <c r="C39" s="134">
        <v>366439667.30000001</v>
      </c>
      <c r="D39" s="134">
        <v>0</v>
      </c>
      <c r="E39" s="134">
        <v>0</v>
      </c>
      <c r="F39" s="134">
        <v>246922937.81999999</v>
      </c>
      <c r="G39" s="134">
        <v>246922937.81999999</v>
      </c>
      <c r="H39" s="132"/>
      <c r="I39" s="130" t="s">
        <v>2892</v>
      </c>
      <c r="J39" s="134">
        <v>69251442.890000001</v>
      </c>
      <c r="K39" s="134">
        <v>0</v>
      </c>
      <c r="L39" s="134">
        <v>0</v>
      </c>
      <c r="M39" s="134">
        <v>85739880.279999986</v>
      </c>
      <c r="N39" s="134">
        <v>85739880.280000001</v>
      </c>
      <c r="O39" s="132"/>
      <c r="P39" s="130" t="s">
        <v>2892</v>
      </c>
      <c r="Q39" s="134">
        <v>15633507.67</v>
      </c>
      <c r="R39" s="134">
        <v>0</v>
      </c>
      <c r="S39" s="134">
        <v>0</v>
      </c>
      <c r="T39" s="134">
        <v>20878834.690000001</v>
      </c>
      <c r="U39" s="134">
        <v>20878834.690000001</v>
      </c>
      <c r="V39" s="132"/>
      <c r="W39" s="130" t="s">
        <v>2892</v>
      </c>
      <c r="X39" s="134">
        <v>7504425.1399999997</v>
      </c>
      <c r="Y39" s="134">
        <v>0</v>
      </c>
      <c r="Z39" s="134">
        <v>0</v>
      </c>
      <c r="AA39" s="134">
        <v>12808407.229999999</v>
      </c>
      <c r="AB39" s="134">
        <v>12808407.23</v>
      </c>
      <c r="AC39" s="132"/>
      <c r="AD39" s="130" t="s">
        <v>2892</v>
      </c>
      <c r="AE39" s="134">
        <v>21521036.489999998</v>
      </c>
      <c r="AF39" s="134">
        <v>0</v>
      </c>
      <c r="AG39" s="134">
        <v>0</v>
      </c>
      <c r="AH39" s="134">
        <v>23781194.530000001</v>
      </c>
      <c r="AI39" s="134">
        <v>23781194.530000001</v>
      </c>
      <c r="AJ39" s="132"/>
      <c r="AK39" s="130" t="s">
        <v>2892</v>
      </c>
      <c r="AL39" s="134">
        <v>11231961.859999999</v>
      </c>
      <c r="AM39" s="134">
        <v>0</v>
      </c>
      <c r="AN39" s="134">
        <v>0</v>
      </c>
      <c r="AO39" s="134">
        <v>19115976.360000003</v>
      </c>
      <c r="AP39" s="134">
        <v>19115976.359999999</v>
      </c>
      <c r="AQ39" s="132"/>
      <c r="AR39" s="130" t="s">
        <v>2892</v>
      </c>
      <c r="AS39" s="134">
        <v>18981060.120000001</v>
      </c>
      <c r="AT39" s="134">
        <v>0</v>
      </c>
      <c r="AU39" s="134">
        <v>0</v>
      </c>
      <c r="AV39" s="134">
        <v>43262265.030000001</v>
      </c>
      <c r="AW39" s="134">
        <v>43262265.030000001</v>
      </c>
      <c r="AX39" s="132"/>
      <c r="AY39" s="130" t="s">
        <v>2892</v>
      </c>
      <c r="AZ39" s="134">
        <v>18549570.350000001</v>
      </c>
      <c r="BA39" s="134">
        <v>0</v>
      </c>
      <c r="BB39" s="134">
        <v>0</v>
      </c>
      <c r="BC39" s="134">
        <v>24442092.579999994</v>
      </c>
      <c r="BD39" s="134">
        <v>24442092.579999998</v>
      </c>
      <c r="BE39" s="132"/>
      <c r="BF39" s="130" t="s">
        <v>2892</v>
      </c>
      <c r="BG39" s="134">
        <v>24571292.690000001</v>
      </c>
      <c r="BH39" s="134">
        <v>0</v>
      </c>
      <c r="BI39" s="134">
        <v>0</v>
      </c>
      <c r="BJ39" s="134">
        <v>30789892.129999999</v>
      </c>
      <c r="BK39" s="134">
        <v>30789892.129999999</v>
      </c>
      <c r="BL39" s="132"/>
      <c r="BM39" s="130" t="s">
        <v>2892</v>
      </c>
      <c r="BN39" s="134">
        <v>19430881.280000001</v>
      </c>
      <c r="BO39" s="134">
        <v>0</v>
      </c>
      <c r="BP39" s="134">
        <v>0</v>
      </c>
      <c r="BQ39" s="134">
        <v>22620577.160000004</v>
      </c>
      <c r="BR39" s="134">
        <v>22620577.16</v>
      </c>
      <c r="BS39" s="132"/>
      <c r="BT39" s="130" t="s">
        <v>2892</v>
      </c>
      <c r="BU39" s="134">
        <v>13927676.67</v>
      </c>
      <c r="BV39" s="134">
        <v>0</v>
      </c>
      <c r="BW39" s="134">
        <v>0</v>
      </c>
      <c r="BX39" s="134">
        <v>25083518.240000002</v>
      </c>
      <c r="BY39" s="134">
        <v>25083518.239999998</v>
      </c>
      <c r="BZ39" s="132"/>
      <c r="CA39" s="130" t="s">
        <v>2892</v>
      </c>
      <c r="CB39" s="134">
        <v>49068018.460000001</v>
      </c>
      <c r="CC39" s="134">
        <v>0</v>
      </c>
      <c r="CD39" s="134">
        <v>0</v>
      </c>
      <c r="CE39" s="134">
        <v>53917289.450000003</v>
      </c>
      <c r="CF39" s="134">
        <v>53917289.450000003</v>
      </c>
      <c r="CG39" s="132"/>
      <c r="CH39" s="130" t="s">
        <v>2892</v>
      </c>
      <c r="CI39" s="134">
        <v>4695721.6500000004</v>
      </c>
      <c r="CJ39" s="134">
        <v>0</v>
      </c>
      <c r="CK39" s="134">
        <v>0</v>
      </c>
      <c r="CL39" s="134">
        <v>7362213.2400000002</v>
      </c>
      <c r="CM39" s="134">
        <v>7362213.2400000002</v>
      </c>
      <c r="CN39" s="132"/>
      <c r="CO39" s="130" t="s">
        <v>2892</v>
      </c>
      <c r="CP39" s="134">
        <v>6215423.2699999996</v>
      </c>
      <c r="CQ39" s="134">
        <v>0</v>
      </c>
      <c r="CR39" s="134">
        <v>0</v>
      </c>
      <c r="CS39" s="134">
        <v>12527368.319999998</v>
      </c>
      <c r="CT39" s="134">
        <v>12527368.32</v>
      </c>
      <c r="CU39" s="132"/>
      <c r="CV39" s="130" t="s">
        <v>2892</v>
      </c>
      <c r="CW39" s="134">
        <v>3652406.55</v>
      </c>
      <c r="CX39" s="134">
        <v>0</v>
      </c>
      <c r="CY39" s="134">
        <v>0</v>
      </c>
      <c r="CZ39" s="134">
        <v>5025878.66</v>
      </c>
      <c r="DA39" s="134">
        <v>5025878.66</v>
      </c>
      <c r="DB39" s="132"/>
      <c r="DC39" s="130" t="s">
        <v>2892</v>
      </c>
      <c r="DD39" s="134">
        <v>7965190.0599999996</v>
      </c>
      <c r="DE39" s="134">
        <v>0</v>
      </c>
      <c r="DF39" s="134">
        <v>0</v>
      </c>
      <c r="DG39" s="134">
        <v>10124014.719999999</v>
      </c>
      <c r="DH39" s="134">
        <v>10124014.720000001</v>
      </c>
      <c r="DI39" s="132"/>
      <c r="DJ39" s="130" t="s">
        <v>2892</v>
      </c>
      <c r="DK39" s="15">
        <f>C39+J39+Q39+X39+AE39+AL39+AS39+AZ39+BG39+BN39+BU39+CB39+CI39+CP39+CW39+DD39</f>
        <v>658639282.44999993</v>
      </c>
      <c r="DL39" s="15">
        <f t="shared" si="220"/>
        <v>0</v>
      </c>
      <c r="DM39" s="15">
        <f t="shared" si="220"/>
        <v>0</v>
      </c>
      <c r="DN39" s="15">
        <f t="shared" si="220"/>
        <v>644402340.44000006</v>
      </c>
      <c r="DO39" s="15">
        <f t="shared" si="220"/>
        <v>644402340.44000018</v>
      </c>
      <c r="DP39" s="15">
        <f t="shared" si="220"/>
        <v>0</v>
      </c>
      <c r="DQ39" s="15" t="str">
        <f t="shared" ref="DQ39:DQ40" si="221">IF((DO39&gt;0),"OK","Not OK")</f>
        <v>OK</v>
      </c>
    </row>
    <row r="40" spans="1:197" s="25" customFormat="1" ht="15">
      <c r="A40" s="15" t="s">
        <v>2854</v>
      </c>
      <c r="B40" s="30" t="s">
        <v>2901</v>
      </c>
      <c r="C40" s="134">
        <v>-259548589.65000001</v>
      </c>
      <c r="D40" s="134">
        <v>0</v>
      </c>
      <c r="E40" s="134">
        <v>0</v>
      </c>
      <c r="F40" s="134">
        <v>-252643870.58999997</v>
      </c>
      <c r="G40" s="134">
        <v>-252643870.59</v>
      </c>
      <c r="H40" s="132"/>
      <c r="I40" s="130" t="s">
        <v>2892</v>
      </c>
      <c r="J40" s="134">
        <v>-187783105.58000001</v>
      </c>
      <c r="K40" s="134">
        <v>0</v>
      </c>
      <c r="L40" s="134">
        <v>0</v>
      </c>
      <c r="M40" s="134">
        <v>-169636527.53</v>
      </c>
      <c r="N40" s="134">
        <v>-169636527.53</v>
      </c>
      <c r="O40" s="132"/>
      <c r="P40" s="130" t="s">
        <v>2892</v>
      </c>
      <c r="Q40" s="134">
        <v>-23167453.059999999</v>
      </c>
      <c r="R40" s="134">
        <v>0</v>
      </c>
      <c r="S40" s="134">
        <v>0</v>
      </c>
      <c r="T40" s="134">
        <v>-29197525.159999996</v>
      </c>
      <c r="U40" s="134">
        <v>-29197525.16</v>
      </c>
      <c r="V40" s="132"/>
      <c r="W40" s="130" t="s">
        <v>2892</v>
      </c>
      <c r="X40" s="134">
        <v>-13046645.57</v>
      </c>
      <c r="Y40" s="134">
        <v>0</v>
      </c>
      <c r="Z40" s="134">
        <v>0</v>
      </c>
      <c r="AA40" s="134">
        <v>-11631066.809999999</v>
      </c>
      <c r="AB40" s="134">
        <v>-11631066.810000001</v>
      </c>
      <c r="AC40" s="132"/>
      <c r="AD40" s="130" t="s">
        <v>2892</v>
      </c>
      <c r="AE40" s="134">
        <v>-16962565.550000001</v>
      </c>
      <c r="AF40" s="134">
        <v>0</v>
      </c>
      <c r="AG40" s="134">
        <v>0</v>
      </c>
      <c r="AH40" s="134">
        <v>-17801687.189999998</v>
      </c>
      <c r="AI40" s="134">
        <v>-17801687.190000001</v>
      </c>
      <c r="AJ40" s="132"/>
      <c r="AK40" s="130" t="s">
        <v>2892</v>
      </c>
      <c r="AL40" s="134">
        <v>-16715377.390000001</v>
      </c>
      <c r="AM40" s="134">
        <v>0</v>
      </c>
      <c r="AN40" s="134">
        <v>0</v>
      </c>
      <c r="AO40" s="134">
        <v>-17206906.289999999</v>
      </c>
      <c r="AP40" s="134">
        <v>-17206906.289999999</v>
      </c>
      <c r="AQ40" s="132"/>
      <c r="AR40" s="130" t="s">
        <v>2892</v>
      </c>
      <c r="AS40" s="134">
        <v>-36034803.32</v>
      </c>
      <c r="AT40" s="134">
        <v>0</v>
      </c>
      <c r="AU40" s="134">
        <v>0</v>
      </c>
      <c r="AV40" s="134">
        <v>-64710031.24000001</v>
      </c>
      <c r="AW40" s="134">
        <v>-64710031.240000002</v>
      </c>
      <c r="AX40" s="132"/>
      <c r="AY40" s="130" t="s">
        <v>2892</v>
      </c>
      <c r="AZ40" s="134">
        <v>-24544173.579999998</v>
      </c>
      <c r="BA40" s="134">
        <v>0</v>
      </c>
      <c r="BB40" s="134">
        <v>0</v>
      </c>
      <c r="BC40" s="134">
        <v>-28489632.499999996</v>
      </c>
      <c r="BD40" s="134">
        <v>-28489632.5</v>
      </c>
      <c r="BE40" s="132"/>
      <c r="BF40" s="130" t="s">
        <v>2892</v>
      </c>
      <c r="BG40" s="134">
        <v>-27831212.370000001</v>
      </c>
      <c r="BH40" s="134">
        <v>0</v>
      </c>
      <c r="BI40" s="134">
        <v>0</v>
      </c>
      <c r="BJ40" s="134">
        <v>-29798491.290000003</v>
      </c>
      <c r="BK40" s="134">
        <v>-29798491.289999999</v>
      </c>
      <c r="BL40" s="132"/>
      <c r="BM40" s="130" t="s">
        <v>2892</v>
      </c>
      <c r="BN40" s="134">
        <v>-19536754.02</v>
      </c>
      <c r="BO40" s="134">
        <v>0</v>
      </c>
      <c r="BP40" s="134">
        <v>0</v>
      </c>
      <c r="BQ40" s="134">
        <v>-16657285.440000001</v>
      </c>
      <c r="BR40" s="134">
        <v>-16657285.439999999</v>
      </c>
      <c r="BS40" s="132"/>
      <c r="BT40" s="130" t="s">
        <v>2892</v>
      </c>
      <c r="BU40" s="134">
        <v>-10786396.09</v>
      </c>
      <c r="BV40" s="134">
        <v>0</v>
      </c>
      <c r="BW40" s="134">
        <v>0</v>
      </c>
      <c r="BX40" s="134">
        <v>-16851161.089999996</v>
      </c>
      <c r="BY40" s="134">
        <v>-16851161.09</v>
      </c>
      <c r="BZ40" s="132"/>
      <c r="CA40" s="130" t="s">
        <v>2892</v>
      </c>
      <c r="CB40" s="134">
        <v>-27434443.09</v>
      </c>
      <c r="CC40" s="134">
        <v>0</v>
      </c>
      <c r="CD40" s="134">
        <v>0</v>
      </c>
      <c r="CE40" s="134">
        <v>-22392940.380000003</v>
      </c>
      <c r="CF40" s="134">
        <v>-22392940.379999999</v>
      </c>
      <c r="CG40" s="132"/>
      <c r="CH40" s="130" t="s">
        <v>2892</v>
      </c>
      <c r="CI40" s="134">
        <v>-5320233.41</v>
      </c>
      <c r="CJ40" s="134">
        <v>0</v>
      </c>
      <c r="CK40" s="134">
        <v>0</v>
      </c>
      <c r="CL40" s="134">
        <v>-5305304.3500000006</v>
      </c>
      <c r="CM40" s="134">
        <v>-5305304.3499999996</v>
      </c>
      <c r="CN40" s="132"/>
      <c r="CO40" s="130" t="s">
        <v>2892</v>
      </c>
      <c r="CP40" s="134">
        <v>-17514696.949999999</v>
      </c>
      <c r="CQ40" s="134">
        <v>0</v>
      </c>
      <c r="CR40" s="134">
        <v>0</v>
      </c>
      <c r="CS40" s="134">
        <v>-18730244.189999998</v>
      </c>
      <c r="CT40" s="134">
        <v>-18730244.190000001</v>
      </c>
      <c r="CU40" s="132"/>
      <c r="CV40" s="130" t="s">
        <v>2892</v>
      </c>
      <c r="CW40" s="134">
        <v>-13544343.539999999</v>
      </c>
      <c r="CX40" s="134">
        <v>0</v>
      </c>
      <c r="CY40" s="134">
        <v>0</v>
      </c>
      <c r="CZ40" s="134">
        <v>-15973639.740000002</v>
      </c>
      <c r="DA40" s="134">
        <v>-15973639.74</v>
      </c>
      <c r="DB40" s="132"/>
      <c r="DC40" s="130" t="s">
        <v>2892</v>
      </c>
      <c r="DD40" s="134">
        <v>-7028660.21</v>
      </c>
      <c r="DE40" s="134">
        <v>0</v>
      </c>
      <c r="DF40" s="134">
        <v>0</v>
      </c>
      <c r="DG40" s="134">
        <v>-8640731.2199999988</v>
      </c>
      <c r="DH40" s="134">
        <v>-8640731.2200000007</v>
      </c>
      <c r="DI40" s="132"/>
      <c r="DJ40" s="130" t="s">
        <v>2892</v>
      </c>
      <c r="DK40" s="15">
        <f>C40+J40+Q40+X40+AE40+AL40+AS40+AZ40+BG40+BN40+BU40+CB40+CI40+CP40+CW40+DD40</f>
        <v>-706799453.38000011</v>
      </c>
      <c r="DL40" s="15">
        <f t="shared" si="220"/>
        <v>0</v>
      </c>
      <c r="DM40" s="15">
        <f t="shared" si="220"/>
        <v>0</v>
      </c>
      <c r="DN40" s="15">
        <f t="shared" si="220"/>
        <v>-725667045.00999999</v>
      </c>
      <c r="DO40" s="15">
        <f t="shared" si="220"/>
        <v>-725667045.01000023</v>
      </c>
      <c r="DP40" s="15">
        <f t="shared" si="220"/>
        <v>0</v>
      </c>
      <c r="DQ40" s="15" t="str">
        <f t="shared" si="221"/>
        <v>Not OK</v>
      </c>
    </row>
    <row r="41" spans="1:197">
      <c r="A41" s="36"/>
      <c r="B41" s="36" t="s">
        <v>2866</v>
      </c>
      <c r="C41" s="37">
        <f t="shared" ref="C41:AH41" si="222">+C39+C40</f>
        <v>106891077.65000001</v>
      </c>
      <c r="D41" s="37">
        <f t="shared" si="222"/>
        <v>0</v>
      </c>
      <c r="E41" s="37">
        <f t="shared" si="222"/>
        <v>0</v>
      </c>
      <c r="F41" s="37">
        <f t="shared" si="222"/>
        <v>-5720932.7699999809</v>
      </c>
      <c r="G41" s="37">
        <f t="shared" si="222"/>
        <v>-5720932.7700000107</v>
      </c>
      <c r="H41" s="37">
        <f t="shared" si="222"/>
        <v>0</v>
      </c>
      <c r="I41" s="37"/>
      <c r="J41" s="37">
        <f>+J39+J40</f>
        <v>-118531662.69000001</v>
      </c>
      <c r="K41" s="37">
        <f t="shared" si="222"/>
        <v>0</v>
      </c>
      <c r="L41" s="37">
        <f t="shared" si="222"/>
        <v>0</v>
      </c>
      <c r="M41" s="37">
        <f t="shared" si="222"/>
        <v>-83896647.250000015</v>
      </c>
      <c r="N41" s="37">
        <f t="shared" si="222"/>
        <v>-83896647.25</v>
      </c>
      <c r="O41" s="37">
        <f t="shared" si="222"/>
        <v>0</v>
      </c>
      <c r="P41" s="37"/>
      <c r="Q41" s="37">
        <f t="shared" si="222"/>
        <v>-7533945.3899999987</v>
      </c>
      <c r="R41" s="37">
        <f t="shared" si="222"/>
        <v>0</v>
      </c>
      <c r="S41" s="37">
        <f t="shared" si="222"/>
        <v>0</v>
      </c>
      <c r="T41" s="37">
        <f>+T39+T40</f>
        <v>-8318690.4699999951</v>
      </c>
      <c r="U41" s="37">
        <f t="shared" si="222"/>
        <v>-8318690.4699999988</v>
      </c>
      <c r="V41" s="37">
        <f t="shared" si="222"/>
        <v>0</v>
      </c>
      <c r="W41" s="37"/>
      <c r="X41" s="37">
        <f t="shared" si="222"/>
        <v>-5542220.4300000006</v>
      </c>
      <c r="Y41" s="37">
        <f t="shared" si="222"/>
        <v>0</v>
      </c>
      <c r="Z41" s="37">
        <f t="shared" si="222"/>
        <v>0</v>
      </c>
      <c r="AA41" s="37">
        <f>+AA39+AA40</f>
        <v>1177340.42</v>
      </c>
      <c r="AB41" s="37">
        <f t="shared" si="222"/>
        <v>1177340.42</v>
      </c>
      <c r="AC41" s="37">
        <f t="shared" si="222"/>
        <v>0</v>
      </c>
      <c r="AD41" s="37"/>
      <c r="AE41" s="37">
        <f t="shared" si="222"/>
        <v>4558470.9399999976</v>
      </c>
      <c r="AF41" s="37">
        <f t="shared" si="222"/>
        <v>0</v>
      </c>
      <c r="AG41" s="37">
        <f t="shared" si="222"/>
        <v>0</v>
      </c>
      <c r="AH41" s="37">
        <f t="shared" si="222"/>
        <v>5979507.3400000036</v>
      </c>
      <c r="AI41" s="37">
        <f t="shared" ref="AI41:BL41" si="223">+AI39+AI40</f>
        <v>5979507.3399999999</v>
      </c>
      <c r="AJ41" s="37">
        <f t="shared" si="223"/>
        <v>0</v>
      </c>
      <c r="AK41" s="37"/>
      <c r="AL41" s="37">
        <f t="shared" si="223"/>
        <v>-5483415.5300000012</v>
      </c>
      <c r="AM41" s="37">
        <f t="shared" si="223"/>
        <v>0</v>
      </c>
      <c r="AN41" s="37">
        <f t="shared" si="223"/>
        <v>0</v>
      </c>
      <c r="AO41" s="37">
        <f t="shared" si="223"/>
        <v>1909070.070000004</v>
      </c>
      <c r="AP41" s="37">
        <f t="shared" si="223"/>
        <v>1909070.0700000003</v>
      </c>
      <c r="AQ41" s="37">
        <f t="shared" si="223"/>
        <v>0</v>
      </c>
      <c r="AR41" s="37"/>
      <c r="AS41" s="37">
        <f t="shared" si="223"/>
        <v>-17053743.199999999</v>
      </c>
      <c r="AT41" s="37">
        <f t="shared" si="223"/>
        <v>0</v>
      </c>
      <c r="AU41" s="37">
        <f t="shared" si="223"/>
        <v>0</v>
      </c>
      <c r="AV41" s="37">
        <f>+AV39+AV40</f>
        <v>-21447766.210000008</v>
      </c>
      <c r="AW41" s="37">
        <f t="shared" si="223"/>
        <v>-21447766.210000001</v>
      </c>
      <c r="AX41" s="37">
        <f t="shared" si="223"/>
        <v>0</v>
      </c>
      <c r="AY41" s="37"/>
      <c r="AZ41" s="37">
        <f t="shared" si="223"/>
        <v>-5994603.2299999967</v>
      </c>
      <c r="BA41" s="37">
        <f t="shared" si="223"/>
        <v>0</v>
      </c>
      <c r="BB41" s="37">
        <f t="shared" si="223"/>
        <v>0</v>
      </c>
      <c r="BC41" s="37">
        <f t="shared" si="223"/>
        <v>-4047539.9200000018</v>
      </c>
      <c r="BD41" s="37">
        <f t="shared" si="223"/>
        <v>-4047539.9200000018</v>
      </c>
      <c r="BE41" s="37">
        <f t="shared" si="223"/>
        <v>0</v>
      </c>
      <c r="BF41" s="37"/>
      <c r="BG41" s="37">
        <f t="shared" si="223"/>
        <v>-3259919.6799999997</v>
      </c>
      <c r="BH41" s="37">
        <f t="shared" si="223"/>
        <v>0</v>
      </c>
      <c r="BI41" s="37">
        <f t="shared" si="223"/>
        <v>0</v>
      </c>
      <c r="BJ41" s="37">
        <f t="shared" si="223"/>
        <v>991400.83999999613</v>
      </c>
      <c r="BK41" s="37">
        <f t="shared" si="223"/>
        <v>991400.83999999985</v>
      </c>
      <c r="BL41" s="37">
        <f t="shared" si="223"/>
        <v>0</v>
      </c>
      <c r="BM41" s="37"/>
      <c r="BN41" s="37">
        <f>+BN39+BN40</f>
        <v>-105872.73999999836</v>
      </c>
      <c r="BO41" s="37">
        <f t="shared" ref="BO41:CT41" si="224">+BO39+BO40</f>
        <v>0</v>
      </c>
      <c r="BP41" s="37">
        <f t="shared" si="224"/>
        <v>0</v>
      </c>
      <c r="BQ41" s="37">
        <f>+BQ39+BQ40</f>
        <v>5963291.7200000025</v>
      </c>
      <c r="BR41" s="37">
        <f t="shared" si="224"/>
        <v>5963291.7200000007</v>
      </c>
      <c r="BS41" s="37">
        <f t="shared" si="224"/>
        <v>0</v>
      </c>
      <c r="BT41" s="37"/>
      <c r="BU41" s="37">
        <f t="shared" si="224"/>
        <v>3141280.58</v>
      </c>
      <c r="BV41" s="37">
        <f t="shared" si="224"/>
        <v>0</v>
      </c>
      <c r="BW41" s="37">
        <f t="shared" si="224"/>
        <v>0</v>
      </c>
      <c r="BX41" s="37">
        <f t="shared" si="224"/>
        <v>8232357.150000006</v>
      </c>
      <c r="BY41" s="37">
        <f>+BY39+BY40</f>
        <v>8232357.1499999985</v>
      </c>
      <c r="BZ41" s="37">
        <f t="shared" si="224"/>
        <v>0</v>
      </c>
      <c r="CA41" s="37"/>
      <c r="CB41" s="37">
        <f t="shared" si="224"/>
        <v>21633575.370000001</v>
      </c>
      <c r="CC41" s="37">
        <f t="shared" si="224"/>
        <v>0</v>
      </c>
      <c r="CD41" s="37">
        <f t="shared" si="224"/>
        <v>0</v>
      </c>
      <c r="CE41" s="37">
        <f t="shared" si="224"/>
        <v>31524349.07</v>
      </c>
      <c r="CF41" s="37">
        <f t="shared" si="224"/>
        <v>31524349.070000004</v>
      </c>
      <c r="CG41" s="37">
        <f t="shared" si="224"/>
        <v>0</v>
      </c>
      <c r="CH41" s="37"/>
      <c r="CI41" s="37">
        <f t="shared" si="224"/>
        <v>-624511.75999999978</v>
      </c>
      <c r="CJ41" s="37">
        <f t="shared" si="224"/>
        <v>0</v>
      </c>
      <c r="CK41" s="37">
        <f t="shared" si="224"/>
        <v>0</v>
      </c>
      <c r="CL41" s="37">
        <f t="shared" si="224"/>
        <v>2056908.8899999997</v>
      </c>
      <c r="CM41" s="37">
        <f t="shared" si="224"/>
        <v>2056908.8900000006</v>
      </c>
      <c r="CN41" s="37">
        <f t="shared" si="224"/>
        <v>0</v>
      </c>
      <c r="CO41" s="37"/>
      <c r="CP41" s="37">
        <f t="shared" si="224"/>
        <v>-11299273.68</v>
      </c>
      <c r="CQ41" s="37">
        <f t="shared" si="224"/>
        <v>0</v>
      </c>
      <c r="CR41" s="37">
        <f t="shared" si="224"/>
        <v>0</v>
      </c>
      <c r="CS41" s="37">
        <f t="shared" si="224"/>
        <v>-6202875.8699999992</v>
      </c>
      <c r="CT41" s="37">
        <f t="shared" si="224"/>
        <v>-6202875.870000001</v>
      </c>
      <c r="CU41" s="37">
        <f t="shared" ref="CU41:DQ41" si="225">+CU39+CU40</f>
        <v>0</v>
      </c>
      <c r="CV41" s="37"/>
      <c r="CW41" s="37">
        <f t="shared" si="225"/>
        <v>-9891936.9899999984</v>
      </c>
      <c r="CX41" s="37">
        <f t="shared" si="225"/>
        <v>0</v>
      </c>
      <c r="CY41" s="37">
        <f t="shared" si="225"/>
        <v>0</v>
      </c>
      <c r="CZ41" s="37">
        <f t="shared" si="225"/>
        <v>-10947761.080000002</v>
      </c>
      <c r="DA41" s="37">
        <f t="shared" si="225"/>
        <v>-10947761.08</v>
      </c>
      <c r="DB41" s="37">
        <f t="shared" si="225"/>
        <v>0</v>
      </c>
      <c r="DC41" s="37"/>
      <c r="DD41" s="37">
        <f t="shared" si="225"/>
        <v>936529.84999999963</v>
      </c>
      <c r="DE41" s="37">
        <f t="shared" si="225"/>
        <v>0</v>
      </c>
      <c r="DF41" s="37">
        <f t="shared" si="225"/>
        <v>0</v>
      </c>
      <c r="DG41" s="37">
        <f t="shared" si="225"/>
        <v>1483283.5</v>
      </c>
      <c r="DH41" s="37">
        <f t="shared" si="225"/>
        <v>1483283.5</v>
      </c>
      <c r="DI41" s="37">
        <f t="shared" si="225"/>
        <v>0</v>
      </c>
      <c r="DJ41" s="37"/>
      <c r="DK41" s="37">
        <f t="shared" si="225"/>
        <v>-48160170.930000186</v>
      </c>
      <c r="DL41" s="37">
        <f t="shared" si="225"/>
        <v>0</v>
      </c>
      <c r="DM41" s="37">
        <f t="shared" si="225"/>
        <v>0</v>
      </c>
      <c r="DN41" s="37">
        <f t="shared" si="225"/>
        <v>-81264704.569999933</v>
      </c>
      <c r="DO41" s="37">
        <f t="shared" si="225"/>
        <v>-81264704.570000052</v>
      </c>
      <c r="DP41" s="37">
        <f t="shared" si="225"/>
        <v>0</v>
      </c>
      <c r="DQ41" s="37" t="e">
        <f t="shared" si="225"/>
        <v>#VALUE!</v>
      </c>
    </row>
    <row r="42" spans="1:197">
      <c r="B42" s="43" t="s">
        <v>2874</v>
      </c>
      <c r="C42" s="18">
        <f>+C17-C33</f>
        <v>-116940942.51999974</v>
      </c>
      <c r="D42" s="18">
        <f>+D17-D33</f>
        <v>-24729684.25999999</v>
      </c>
      <c r="E42" s="18">
        <f>+E17-E33</f>
        <v>-20608070.216666698</v>
      </c>
      <c r="F42" s="18">
        <f>+F17-F33</f>
        <v>-95640323.210000038</v>
      </c>
      <c r="G42" s="18">
        <f t="shared" ref="G42:BO42" si="226">+G17-G33</f>
        <v>-75032252.99333334</v>
      </c>
      <c r="H42" s="18">
        <f t="shared" si="226"/>
        <v>-6.0119237594492647</v>
      </c>
      <c r="I42" s="18">
        <f t="shared" si="226"/>
        <v>0</v>
      </c>
      <c r="J42" s="18">
        <f t="shared" si="226"/>
        <v>-14613967.379999936</v>
      </c>
      <c r="K42" s="18">
        <f t="shared" si="226"/>
        <v>-32644428</v>
      </c>
      <c r="L42" s="18">
        <f t="shared" si="226"/>
        <v>-27203690.00000006</v>
      </c>
      <c r="M42" s="18">
        <f t="shared" si="226"/>
        <v>-682907.37000006437</v>
      </c>
      <c r="N42" s="18">
        <f t="shared" si="226"/>
        <v>26520782.629999995</v>
      </c>
      <c r="O42" s="18">
        <f t="shared" si="226"/>
        <v>7.0360541176164073</v>
      </c>
      <c r="P42" s="18">
        <f t="shared" si="226"/>
        <v>0</v>
      </c>
      <c r="Q42" s="18">
        <f t="shared" si="226"/>
        <v>1994924.1899999976</v>
      </c>
      <c r="R42" s="18">
        <f t="shared" si="226"/>
        <v>2145847.1800000072</v>
      </c>
      <c r="S42" s="18">
        <f t="shared" si="226"/>
        <v>1788205.9833333492</v>
      </c>
      <c r="T42" s="18">
        <f t="shared" si="226"/>
        <v>2188985.3899999857</v>
      </c>
      <c r="U42" s="18">
        <f t="shared" si="226"/>
        <v>400779.40666663647</v>
      </c>
      <c r="V42" s="18">
        <f t="shared" si="226"/>
        <v>0.47634171988131913</v>
      </c>
      <c r="W42" s="18">
        <f t="shared" si="226"/>
        <v>0</v>
      </c>
      <c r="X42" s="18">
        <f t="shared" si="226"/>
        <v>48726276.339999989</v>
      </c>
      <c r="Y42" s="18">
        <f t="shared" si="226"/>
        <v>119809.24000000954</v>
      </c>
      <c r="Z42" s="18">
        <f t="shared" si="226"/>
        <v>99841.033333331347</v>
      </c>
      <c r="AA42" s="18">
        <f t="shared" si="226"/>
        <v>-5803126.7799999788</v>
      </c>
      <c r="AB42" s="18">
        <f>+AB17-AB33</f>
        <v>-5902967.8133333102</v>
      </c>
      <c r="AC42" s="18">
        <f t="shared" si="226"/>
        <v>-7.7476328647091117</v>
      </c>
      <c r="AD42" s="18">
        <f t="shared" si="226"/>
        <v>0</v>
      </c>
      <c r="AE42" s="18">
        <f t="shared" si="226"/>
        <v>-1244138.3599999845</v>
      </c>
      <c r="AF42" s="18">
        <f t="shared" si="226"/>
        <v>-2437837.549999997</v>
      </c>
      <c r="AG42" s="18">
        <f t="shared" si="226"/>
        <v>-2031531.2916666567</v>
      </c>
      <c r="AH42" s="18">
        <f t="shared" si="226"/>
        <v>5963608.2999999821</v>
      </c>
      <c r="AI42" s="18">
        <f>+AI17-AI33</f>
        <v>7995139.5916666389</v>
      </c>
      <c r="AJ42" s="18">
        <f t="shared" si="226"/>
        <v>10.928530358151953</v>
      </c>
      <c r="AK42" s="18">
        <f t="shared" si="226"/>
        <v>0</v>
      </c>
      <c r="AL42" s="18">
        <f t="shared" si="226"/>
        <v>-274588.96000000834</v>
      </c>
      <c r="AM42" s="18">
        <f t="shared" si="226"/>
        <v>492328.40000000596</v>
      </c>
      <c r="AN42" s="18">
        <f t="shared" si="226"/>
        <v>410273.66666665673</v>
      </c>
      <c r="AO42" s="18">
        <f t="shared" si="226"/>
        <v>3507648.5099999979</v>
      </c>
      <c r="AP42" s="18">
        <f t="shared" si="226"/>
        <v>3097374.8433333412</v>
      </c>
      <c r="AQ42" s="18">
        <f t="shared" si="226"/>
        <v>4.6835502075721429</v>
      </c>
      <c r="AR42" s="18">
        <f t="shared" si="226"/>
        <v>0</v>
      </c>
      <c r="AS42" s="18">
        <f t="shared" si="226"/>
        <v>621194.91999998689</v>
      </c>
      <c r="AT42" s="18">
        <f t="shared" si="226"/>
        <v>-9570898.7700000405</v>
      </c>
      <c r="AU42" s="18">
        <f t="shared" si="226"/>
        <v>-7975748.974999994</v>
      </c>
      <c r="AV42" s="18">
        <f t="shared" si="226"/>
        <v>17902508.75999999</v>
      </c>
      <c r="AW42" s="18">
        <f t="shared" si="226"/>
        <v>25878257.734999985</v>
      </c>
      <c r="AX42" s="18">
        <f t="shared" si="226"/>
        <v>14.482833808068353</v>
      </c>
      <c r="AY42" s="18">
        <f t="shared" si="226"/>
        <v>0</v>
      </c>
      <c r="AZ42" s="18">
        <f t="shared" si="226"/>
        <v>11966995.809999987</v>
      </c>
      <c r="BA42" s="18">
        <f t="shared" si="226"/>
        <v>8443261.2800000012</v>
      </c>
      <c r="BB42" s="18">
        <f t="shared" si="226"/>
        <v>7036051.0666666627</v>
      </c>
      <c r="BC42" s="18">
        <f t="shared" si="226"/>
        <v>13837902.420000017</v>
      </c>
      <c r="BD42" s="18">
        <f t="shared" si="226"/>
        <v>6801851.353333354</v>
      </c>
      <c r="BE42" s="18">
        <f t="shared" si="226"/>
        <v>8.9000677334256117</v>
      </c>
      <c r="BF42" s="18">
        <f t="shared" si="226"/>
        <v>0</v>
      </c>
      <c r="BG42" s="18">
        <f t="shared" si="226"/>
        <v>374869.07999998331</v>
      </c>
      <c r="BH42" s="18">
        <f t="shared" si="226"/>
        <v>1623299.6599999964</v>
      </c>
      <c r="BI42" s="18">
        <f t="shared" si="226"/>
        <v>1352749.7166666687</v>
      </c>
      <c r="BJ42" s="18">
        <f t="shared" si="226"/>
        <v>2070570.0599999875</v>
      </c>
      <c r="BK42" s="18">
        <f t="shared" si="226"/>
        <v>717820.34333331883</v>
      </c>
      <c r="BL42" s="18">
        <f t="shared" si="226"/>
        <v>0.95385421314480956</v>
      </c>
      <c r="BM42" s="18">
        <f t="shared" si="226"/>
        <v>0</v>
      </c>
      <c r="BN42" s="18">
        <f t="shared" si="226"/>
        <v>4843507.1400000155</v>
      </c>
      <c r="BO42" s="18">
        <f t="shared" si="226"/>
        <v>298117.76999999583</v>
      </c>
      <c r="BP42" s="18">
        <f t="shared" ref="BP42:DQ42" si="227">+BP17-BP33</f>
        <v>248431.47499999404</v>
      </c>
      <c r="BQ42" s="18">
        <f t="shared" si="227"/>
        <v>7416471.299999997</v>
      </c>
      <c r="BR42" s="18">
        <f t="shared" si="227"/>
        <v>7168039.825000003</v>
      </c>
      <c r="BS42" s="18">
        <f t="shared" si="227"/>
        <v>9.5267256782017</v>
      </c>
      <c r="BT42" s="18">
        <f t="shared" si="227"/>
        <v>0</v>
      </c>
      <c r="BU42" s="18">
        <f t="shared" si="227"/>
        <v>7990688.2300000191</v>
      </c>
      <c r="BV42" s="18">
        <f t="shared" si="227"/>
        <v>6055243.7600000054</v>
      </c>
      <c r="BW42" s="18">
        <f t="shared" si="227"/>
        <v>5046036.4666666687</v>
      </c>
      <c r="BX42" s="18">
        <f t="shared" si="227"/>
        <v>17192963.290000021</v>
      </c>
      <c r="BY42" s="18">
        <f t="shared" si="227"/>
        <v>12146926.823333353</v>
      </c>
      <c r="BZ42" s="18">
        <f t="shared" si="227"/>
        <v>15.577294954346488</v>
      </c>
      <c r="CA42" s="18">
        <f t="shared" si="227"/>
        <v>0</v>
      </c>
      <c r="CB42" s="18">
        <f t="shared" si="227"/>
        <v>-17439236.340000004</v>
      </c>
      <c r="CC42" s="18">
        <f t="shared" si="227"/>
        <v>6951587.8599999845</v>
      </c>
      <c r="CD42" s="18">
        <f t="shared" si="227"/>
        <v>5792989.8833333254</v>
      </c>
      <c r="CE42" s="18">
        <f t="shared" si="227"/>
        <v>17882558.730000019</v>
      </c>
      <c r="CF42" s="18">
        <f t="shared" si="227"/>
        <v>12089568.846666694</v>
      </c>
      <c r="CG42" s="18">
        <f t="shared" si="227"/>
        <v>8.9535746523145257</v>
      </c>
      <c r="CH42" s="18">
        <f t="shared" si="227"/>
        <v>0</v>
      </c>
      <c r="CI42" s="18">
        <f t="shared" si="227"/>
        <v>1552274.1500000134</v>
      </c>
      <c r="CJ42" s="18">
        <f t="shared" si="227"/>
        <v>-2214435.5900000036</v>
      </c>
      <c r="CK42" s="18">
        <f t="shared" si="227"/>
        <v>-1845362.9916666597</v>
      </c>
      <c r="CL42" s="18">
        <f t="shared" si="227"/>
        <v>1029283.5500000045</v>
      </c>
      <c r="CM42" s="18">
        <f t="shared" si="227"/>
        <v>2874646.5416666642</v>
      </c>
      <c r="CN42" s="18">
        <f t="shared" si="227"/>
        <v>6.9590171984736209</v>
      </c>
      <c r="CO42" s="18">
        <f t="shared" si="227"/>
        <v>0</v>
      </c>
      <c r="CP42" s="18">
        <f t="shared" si="227"/>
        <v>1371858.7699999809</v>
      </c>
      <c r="CQ42" s="18">
        <f t="shared" si="227"/>
        <v>-885408.07000002265</v>
      </c>
      <c r="CR42" s="18">
        <f t="shared" si="227"/>
        <v>-737840.05833332241</v>
      </c>
      <c r="CS42" s="18">
        <f t="shared" si="227"/>
        <v>-988995.61999998987</v>
      </c>
      <c r="CT42" s="18">
        <f t="shared" si="227"/>
        <v>-251155.56166666746</v>
      </c>
      <c r="CU42" s="18">
        <f t="shared" si="227"/>
        <v>-0.25311309152841166</v>
      </c>
      <c r="CV42" s="18">
        <f t="shared" si="227"/>
        <v>0</v>
      </c>
      <c r="CW42" s="18">
        <f t="shared" si="227"/>
        <v>736067.03000000119</v>
      </c>
      <c r="CX42" s="18">
        <f t="shared" si="227"/>
        <v>-175759.19000000507</v>
      </c>
      <c r="CY42" s="18">
        <f t="shared" si="227"/>
        <v>-146465.99166665971</v>
      </c>
      <c r="CZ42" s="18">
        <f t="shared" si="227"/>
        <v>67361.079999983311</v>
      </c>
      <c r="DA42" s="18">
        <f t="shared" si="227"/>
        <v>213827.07166664302</v>
      </c>
      <c r="DB42" s="18">
        <f t="shared" si="227"/>
        <v>0.49235661663907182</v>
      </c>
      <c r="DC42" s="18">
        <f t="shared" si="227"/>
        <v>0</v>
      </c>
      <c r="DD42" s="18">
        <f t="shared" si="227"/>
        <v>2249336.4999999851</v>
      </c>
      <c r="DE42" s="18">
        <f t="shared" si="227"/>
        <v>-2189265.1799999997</v>
      </c>
      <c r="DF42" s="18">
        <f t="shared" si="227"/>
        <v>-1824387.6499999985</v>
      </c>
      <c r="DG42" s="18">
        <f>+DG17-DG33</f>
        <v>-821967.51000000536</v>
      </c>
      <c r="DH42" s="18">
        <f t="shared" si="227"/>
        <v>1002420.1399999931</v>
      </c>
      <c r="DI42" s="18">
        <f t="shared" si="227"/>
        <v>2.1610308291804019</v>
      </c>
      <c r="DJ42" s="18">
        <f t="shared" si="227"/>
        <v>0</v>
      </c>
      <c r="DK42" s="18">
        <f t="shared" si="227"/>
        <v>-110051301.78999996</v>
      </c>
      <c r="DL42" s="18">
        <f t="shared" si="227"/>
        <v>-208220695.20000029</v>
      </c>
      <c r="DM42" s="18">
        <f t="shared" si="227"/>
        <v>-174437602.66666603</v>
      </c>
      <c r="DN42" s="18">
        <f>+DN17-DN33</f>
        <v>-14877459.099999428</v>
      </c>
      <c r="DO42" s="18">
        <f>+DO17-DO33</f>
        <v>159560143.5666666</v>
      </c>
      <c r="DP42" s="18">
        <f t="shared" si="227"/>
        <v>5.8318601250247308</v>
      </c>
      <c r="DQ42" s="18">
        <f t="shared" si="227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28">SUM(AZ5:AZ13)</f>
        <v>87811482.75</v>
      </c>
      <c r="BA43" s="22">
        <f t="shared" si="228"/>
        <v>84823300</v>
      </c>
      <c r="BB43" s="22">
        <f t="shared" si="228"/>
        <v>70686083.333333328</v>
      </c>
      <c r="BC43" s="22">
        <f t="shared" si="228"/>
        <v>73108193.780000001</v>
      </c>
      <c r="BD43" s="22">
        <f t="shared" si="228"/>
        <v>2422110.4466666654</v>
      </c>
      <c r="BE43" s="22">
        <f t="shared" si="228"/>
        <v>-36.527563087315222</v>
      </c>
      <c r="BF43" s="22">
        <f t="shared" si="228"/>
        <v>0</v>
      </c>
      <c r="BG43" s="22">
        <f t="shared" si="228"/>
        <v>87362705.590000004</v>
      </c>
      <c r="BH43" s="22">
        <f t="shared" si="228"/>
        <v>93285780.120000005</v>
      </c>
      <c r="BI43" s="22">
        <f t="shared" si="228"/>
        <v>77738150.099999994</v>
      </c>
      <c r="BJ43" s="22">
        <f t="shared" si="228"/>
        <v>75986004.749999985</v>
      </c>
      <c r="BK43" s="22">
        <f t="shared" si="228"/>
        <v>-1752145.35</v>
      </c>
      <c r="BL43" s="22">
        <f t="shared" si="228"/>
        <v>-68.370937289256645</v>
      </c>
      <c r="BM43" s="22">
        <f t="shared" si="228"/>
        <v>0</v>
      </c>
      <c r="BN43" s="22">
        <f t="shared" si="228"/>
        <v>88441590.810000002</v>
      </c>
      <c r="BO43" s="22">
        <f t="shared" si="228"/>
        <v>88518000</v>
      </c>
      <c r="BP43" s="22">
        <f t="shared" si="228"/>
        <v>73765000</v>
      </c>
      <c r="BQ43" s="22">
        <f t="shared" si="228"/>
        <v>76306719.560000002</v>
      </c>
      <c r="BR43" s="22">
        <f t="shared" si="228"/>
        <v>2541719.5599999996</v>
      </c>
      <c r="BS43" s="22">
        <f t="shared" si="228"/>
        <v>211.88029302846073</v>
      </c>
      <c r="BT43" s="22">
        <f t="shared" si="228"/>
        <v>0</v>
      </c>
      <c r="BU43" s="22">
        <f t="shared" si="228"/>
        <v>90056711.950000003</v>
      </c>
      <c r="BV43" s="22">
        <f t="shared" si="228"/>
        <v>84104930</v>
      </c>
      <c r="BW43" s="22">
        <f t="shared" si="228"/>
        <v>70087441.666666657</v>
      </c>
      <c r="BX43" s="22">
        <f t="shared" si="228"/>
        <v>79087054.820000008</v>
      </c>
      <c r="BY43" s="22">
        <f t="shared" si="228"/>
        <v>8999613.1533333324</v>
      </c>
      <c r="BZ43" s="22">
        <f t="shared" si="228"/>
        <v>154.78976563907335</v>
      </c>
      <c r="CA43" s="22">
        <f t="shared" si="228"/>
        <v>0</v>
      </c>
      <c r="CB43" s="22">
        <f t="shared" si="228"/>
        <v>138681083.12</v>
      </c>
      <c r="CC43" s="22">
        <f t="shared" si="228"/>
        <v>150889646.01999998</v>
      </c>
      <c r="CD43" s="22">
        <f t="shared" si="228"/>
        <v>125741371.68333332</v>
      </c>
      <c r="CE43" s="22">
        <f t="shared" si="228"/>
        <v>125980753.67000002</v>
      </c>
      <c r="CF43" s="22">
        <f t="shared" ref="CF43:DP43" si="229">SUM(CF5:CF13)</f>
        <v>239381.98666666678</v>
      </c>
      <c r="CG43" s="22">
        <f t="shared" si="229"/>
        <v>9.1838064765293677</v>
      </c>
      <c r="CH43" s="22">
        <f t="shared" si="229"/>
        <v>0</v>
      </c>
      <c r="CI43" s="22">
        <f t="shared" si="229"/>
        <v>48326606.490000002</v>
      </c>
      <c r="CJ43" s="22">
        <f t="shared" si="229"/>
        <v>47104200</v>
      </c>
      <c r="CK43" s="22">
        <f t="shared" si="229"/>
        <v>39253500</v>
      </c>
      <c r="CL43" s="22">
        <f t="shared" si="229"/>
        <v>40037251.140000008</v>
      </c>
      <c r="CM43" s="22">
        <f t="shared" si="229"/>
        <v>783751.14000000025</v>
      </c>
      <c r="CN43" s="22">
        <f t="shared" si="229"/>
        <v>-186.22035646632474</v>
      </c>
      <c r="CO43" s="22">
        <f t="shared" si="229"/>
        <v>0</v>
      </c>
      <c r="CP43" s="22">
        <f t="shared" si="229"/>
        <v>109292586.83</v>
      </c>
      <c r="CQ43" s="22">
        <f t="shared" si="229"/>
        <v>110973584.73999999</v>
      </c>
      <c r="CR43" s="22">
        <f t="shared" si="229"/>
        <v>92477987.283333346</v>
      </c>
      <c r="CS43" s="22">
        <f t="shared" si="229"/>
        <v>93015264.079999983</v>
      </c>
      <c r="CT43" s="22">
        <f t="shared" si="229"/>
        <v>537276.79666666687</v>
      </c>
      <c r="CU43" s="22">
        <f t="shared" si="229"/>
        <v>40.328572839198308</v>
      </c>
      <c r="CV43" s="22">
        <f t="shared" si="229"/>
        <v>0</v>
      </c>
      <c r="CW43" s="22">
        <f t="shared" si="229"/>
        <v>51120633.259999998</v>
      </c>
      <c r="CX43" s="22">
        <f t="shared" si="229"/>
        <v>52029481</v>
      </c>
      <c r="CY43" s="22">
        <f t="shared" si="229"/>
        <v>43357900.833333336</v>
      </c>
      <c r="CZ43" s="22">
        <f t="shared" si="229"/>
        <v>45085265.059999987</v>
      </c>
      <c r="DA43" s="22">
        <f t="shared" si="229"/>
        <v>1727364.2266666668</v>
      </c>
      <c r="DB43" s="22">
        <f t="shared" si="229"/>
        <v>-59.321439368728321</v>
      </c>
      <c r="DC43" s="22">
        <f t="shared" si="229"/>
        <v>0</v>
      </c>
      <c r="DD43" s="22">
        <f t="shared" si="229"/>
        <v>58482577.979999997</v>
      </c>
      <c r="DE43" s="22">
        <f t="shared" si="229"/>
        <v>55161000</v>
      </c>
      <c r="DF43" s="22">
        <f t="shared" si="229"/>
        <v>45967500</v>
      </c>
      <c r="DG43" s="22">
        <f t="shared" si="229"/>
        <v>47229606.139999993</v>
      </c>
      <c r="DH43" s="22">
        <f t="shared" si="229"/>
        <v>1262106.1399999997</v>
      </c>
      <c r="DI43" s="22">
        <f t="shared" si="229"/>
        <v>671.2178418688278</v>
      </c>
      <c r="DJ43" s="22">
        <f t="shared" si="229"/>
        <v>0</v>
      </c>
      <c r="DK43" s="22">
        <f t="shared" si="229"/>
        <v>3081468293.2900004</v>
      </c>
      <c r="DL43" s="22">
        <f t="shared" si="229"/>
        <v>3033998174.8800001</v>
      </c>
      <c r="DM43" s="22">
        <f t="shared" si="229"/>
        <v>2528331812.3999996</v>
      </c>
      <c r="DN43" s="22">
        <f t="shared" si="229"/>
        <v>2632738382.5600004</v>
      </c>
      <c r="DO43" s="22">
        <f t="shared" si="229"/>
        <v>104406570.16000038</v>
      </c>
      <c r="DP43" s="22">
        <f t="shared" si="229"/>
        <v>206.26981126191208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0">SUM(AZ18:AZ31)</f>
        <v>79988038.280000016</v>
      </c>
      <c r="BA46" s="18">
        <f t="shared" si="230"/>
        <v>87794538.719999999</v>
      </c>
      <c r="BB46" s="18">
        <f t="shared" si="230"/>
        <v>73162115.599999994</v>
      </c>
      <c r="BC46" s="18">
        <f t="shared" si="230"/>
        <v>69669993.36999999</v>
      </c>
      <c r="BD46" s="18">
        <f t="shared" si="230"/>
        <v>-3492122.23</v>
      </c>
      <c r="BE46" s="18">
        <f t="shared" si="230"/>
        <v>-168.48121484123558</v>
      </c>
      <c r="BF46" s="18">
        <f t="shared" si="230"/>
        <v>0</v>
      </c>
      <c r="BG46" s="18">
        <f t="shared" si="230"/>
        <v>89917077.410000011</v>
      </c>
      <c r="BH46" s="18">
        <f t="shared" si="230"/>
        <v>94096433.730000004</v>
      </c>
      <c r="BI46" s="18">
        <f t="shared" si="230"/>
        <v>78413694.774999991</v>
      </c>
      <c r="BJ46" s="18">
        <f t="shared" si="230"/>
        <v>75919107.069999993</v>
      </c>
      <c r="BK46" s="18">
        <f t="shared" si="230"/>
        <v>-2494587.7050000001</v>
      </c>
      <c r="BL46" s="18">
        <f t="shared" si="230"/>
        <v>-78.895250596672511</v>
      </c>
      <c r="BM46" s="18">
        <f t="shared" si="230"/>
        <v>0</v>
      </c>
      <c r="BN46" s="18">
        <f t="shared" si="230"/>
        <v>85201391.049999997</v>
      </c>
      <c r="BO46" s="18">
        <f t="shared" si="230"/>
        <v>90170000</v>
      </c>
      <c r="BP46" s="18">
        <f t="shared" si="230"/>
        <v>75141666.666666672</v>
      </c>
      <c r="BQ46" s="18">
        <f t="shared" si="230"/>
        <v>70856347.560000002</v>
      </c>
      <c r="BR46" s="18">
        <f t="shared" si="230"/>
        <v>-4285319.1066666683</v>
      </c>
      <c r="BS46" s="18">
        <f t="shared" si="230"/>
        <v>-46.261824648418241</v>
      </c>
      <c r="BT46" s="18">
        <f t="shared" si="230"/>
        <v>0</v>
      </c>
      <c r="BU46" s="18">
        <f t="shared" si="230"/>
        <v>87464448.25999999</v>
      </c>
      <c r="BV46" s="18">
        <f t="shared" si="230"/>
        <v>87827267</v>
      </c>
      <c r="BW46" s="18">
        <f t="shared" si="230"/>
        <v>73189389.166666657</v>
      </c>
      <c r="BX46" s="18">
        <f t="shared" si="230"/>
        <v>72608691.019999996</v>
      </c>
      <c r="BY46" s="18">
        <f t="shared" si="230"/>
        <v>-580698.14666666673</v>
      </c>
      <c r="BZ46" s="18">
        <f t="shared" si="230"/>
        <v>-157.61191842376599</v>
      </c>
      <c r="CA46" s="18">
        <f t="shared" si="230"/>
        <v>0</v>
      </c>
      <c r="CB46" s="18">
        <f t="shared" si="230"/>
        <v>159259643.69</v>
      </c>
      <c r="CC46" s="18">
        <f t="shared" si="230"/>
        <v>161510587.94999999</v>
      </c>
      <c r="CD46" s="18">
        <f t="shared" si="230"/>
        <v>134592156.625</v>
      </c>
      <c r="CE46" s="18">
        <f t="shared" si="230"/>
        <v>123441874.06</v>
      </c>
      <c r="CF46" s="18">
        <f t="shared" ref="CF46:DK46" si="231">SUM(CF18:CF31)</f>
        <v>-11150282.564999998</v>
      </c>
      <c r="CG46" s="18">
        <f t="shared" si="231"/>
        <v>-129.01342331926551</v>
      </c>
      <c r="CH46" s="18">
        <f t="shared" si="231"/>
        <v>0</v>
      </c>
      <c r="CI46" s="18">
        <f t="shared" si="231"/>
        <v>49026471.36999999</v>
      </c>
      <c r="CJ46" s="18">
        <f t="shared" si="231"/>
        <v>50267500</v>
      </c>
      <c r="CK46" s="18">
        <f t="shared" si="231"/>
        <v>41889583.333333328</v>
      </c>
      <c r="CL46" s="18">
        <f t="shared" si="231"/>
        <v>39892845.200000003</v>
      </c>
      <c r="CM46" s="18">
        <f t="shared" si="231"/>
        <v>-1996738.1333333333</v>
      </c>
      <c r="CN46" s="18">
        <f t="shared" si="231"/>
        <v>-233.05701086936327</v>
      </c>
      <c r="CO46" s="18">
        <f t="shared" si="231"/>
        <v>0</v>
      </c>
      <c r="CP46" s="18">
        <f t="shared" si="231"/>
        <v>110214032.02000001</v>
      </c>
      <c r="CQ46" s="18">
        <f t="shared" si="231"/>
        <v>114467105.89000002</v>
      </c>
      <c r="CR46" s="18">
        <f t="shared" si="231"/>
        <v>95389254.908333346</v>
      </c>
      <c r="CS46" s="18">
        <f t="shared" si="231"/>
        <v>96886394.389999986</v>
      </c>
      <c r="CT46" s="18">
        <f t="shared" si="231"/>
        <v>1497139.4816666665</v>
      </c>
      <c r="CU46" s="18">
        <f t="shared" si="231"/>
        <v>53.960076708827458</v>
      </c>
      <c r="CV46" s="18">
        <f t="shared" si="231"/>
        <v>0</v>
      </c>
      <c r="CW46" s="18">
        <f t="shared" si="231"/>
        <v>53551030.939999998</v>
      </c>
      <c r="CX46" s="18">
        <f t="shared" si="231"/>
        <v>53569473.240000002</v>
      </c>
      <c r="CY46" s="18">
        <f t="shared" si="231"/>
        <v>44641227.699999996</v>
      </c>
      <c r="CZ46" s="18">
        <f t="shared" si="231"/>
        <v>46240099.650000006</v>
      </c>
      <c r="DA46" s="18">
        <f t="shared" si="231"/>
        <v>1598871.95</v>
      </c>
      <c r="DB46" s="18">
        <f t="shared" si="231"/>
        <v>101.23975614000362</v>
      </c>
      <c r="DC46" s="18">
        <f t="shared" si="231"/>
        <v>0</v>
      </c>
      <c r="DD46" s="18">
        <f t="shared" si="231"/>
        <v>57856605.790000007</v>
      </c>
      <c r="DE46" s="18">
        <f t="shared" si="231"/>
        <v>58750000</v>
      </c>
      <c r="DF46" s="18">
        <f t="shared" si="231"/>
        <v>48958333.333333328</v>
      </c>
      <c r="DG46" s="18">
        <f t="shared" si="231"/>
        <v>49391966.839999996</v>
      </c>
      <c r="DH46" s="18">
        <f t="shared" si="231"/>
        <v>433633.50666666677</v>
      </c>
      <c r="DI46" s="18">
        <f t="shared" si="231"/>
        <v>-20.442479687946349</v>
      </c>
      <c r="DJ46" s="18">
        <f t="shared" si="231"/>
        <v>0</v>
      </c>
      <c r="DK46" s="18">
        <f t="shared" si="231"/>
        <v>3387807929.3500004</v>
      </c>
      <c r="DL46" s="18">
        <f t="shared" ref="DL46:DQ46" si="232">SUM(DL18:DL31)</f>
        <v>3404359726.8700008</v>
      </c>
      <c r="DM46" s="18">
        <f t="shared" si="232"/>
        <v>2837520129.0583324</v>
      </c>
      <c r="DN46" s="18">
        <f t="shared" si="232"/>
        <v>2768473877.8000002</v>
      </c>
      <c r="DO46" s="18">
        <f t="shared" si="232"/>
        <v>-69046251.258332998</v>
      </c>
      <c r="DP46" s="18">
        <f t="shared" si="232"/>
        <v>-122.90618497202406</v>
      </c>
      <c r="DQ46" s="18">
        <f t="shared" si="232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3">+AZ46-AZ29</f>
        <v>77783427.030000016</v>
      </c>
      <c r="BA47" s="23">
        <f t="shared" si="233"/>
        <v>85222638.719999999</v>
      </c>
      <c r="BB47" s="23">
        <f t="shared" si="233"/>
        <v>71018865.599999994</v>
      </c>
      <c r="BC47" s="23">
        <f t="shared" si="233"/>
        <v>67636247.599999994</v>
      </c>
      <c r="BD47" s="23">
        <f t="shared" si="233"/>
        <v>-3382618</v>
      </c>
      <c r="BE47" s="23">
        <f t="shared" si="233"/>
        <v>-163.37195413903098</v>
      </c>
      <c r="BF47" s="23" t="e">
        <f t="shared" si="233"/>
        <v>#VALUE!</v>
      </c>
      <c r="BG47" s="23">
        <f t="shared" si="233"/>
        <v>83959710.88000001</v>
      </c>
      <c r="BH47" s="23">
        <f t="shared" si="233"/>
        <v>87961756.460000008</v>
      </c>
      <c r="BI47" s="23">
        <f t="shared" si="233"/>
        <v>73301463.716666654</v>
      </c>
      <c r="BJ47" s="23">
        <f t="shared" si="233"/>
        <v>70946970.829999998</v>
      </c>
      <c r="BK47" s="23">
        <f t="shared" si="233"/>
        <v>-2354492.8866666667</v>
      </c>
      <c r="BL47" s="23">
        <f t="shared" si="233"/>
        <v>-76.15486549406711</v>
      </c>
      <c r="BM47" s="23" t="e">
        <f t="shared" si="233"/>
        <v>#VALUE!</v>
      </c>
      <c r="BN47" s="23">
        <f t="shared" si="233"/>
        <v>82529715.640000001</v>
      </c>
      <c r="BO47" s="23">
        <f t="shared" si="233"/>
        <v>87570000</v>
      </c>
      <c r="BP47" s="23">
        <f t="shared" si="233"/>
        <v>72975000</v>
      </c>
      <c r="BQ47" s="23">
        <f t="shared" si="233"/>
        <v>68574631.420000002</v>
      </c>
      <c r="BR47" s="23">
        <f t="shared" si="233"/>
        <v>-4400368.5800000019</v>
      </c>
      <c r="BS47" s="23">
        <f t="shared" si="233"/>
        <v>-51.571800340725929</v>
      </c>
      <c r="BT47" s="23" t="e">
        <f t="shared" si="233"/>
        <v>#VALUE!</v>
      </c>
      <c r="BU47" s="23">
        <f t="shared" si="233"/>
        <v>81735147.399999991</v>
      </c>
      <c r="BV47" s="23">
        <f t="shared" si="233"/>
        <v>82727267</v>
      </c>
      <c r="BW47" s="23">
        <f t="shared" si="233"/>
        <v>68939389.166666657</v>
      </c>
      <c r="BX47" s="23">
        <f t="shared" si="233"/>
        <v>68325941.920000002</v>
      </c>
      <c r="BY47" s="23">
        <f t="shared" si="233"/>
        <v>-613447.2466666667</v>
      </c>
      <c r="BZ47" s="23">
        <f t="shared" si="233"/>
        <v>-158.38248548258952</v>
      </c>
      <c r="CA47" s="23" t="e">
        <f t="shared" si="233"/>
        <v>#VALUE!</v>
      </c>
      <c r="CB47" s="23">
        <f t="shared" si="233"/>
        <v>142005260.22999999</v>
      </c>
      <c r="CC47" s="23">
        <f t="shared" si="233"/>
        <v>144256204.48999998</v>
      </c>
      <c r="CD47" s="23">
        <f t="shared" si="233"/>
        <v>120213503.74166667</v>
      </c>
      <c r="CE47" s="23">
        <f t="shared" si="233"/>
        <v>110655472.73</v>
      </c>
      <c r="CF47" s="23">
        <f t="shared" ref="CF47:DK47" si="234">+CF46-CF29</f>
        <v>-9558031.0116666649</v>
      </c>
      <c r="CG47" s="23">
        <f t="shared" si="234"/>
        <v>-117.93970475708399</v>
      </c>
      <c r="CH47" s="23" t="e">
        <f t="shared" si="234"/>
        <v>#VALUE!</v>
      </c>
      <c r="CI47" s="23">
        <f t="shared" si="234"/>
        <v>45333053.729999989</v>
      </c>
      <c r="CJ47" s="23">
        <f t="shared" si="234"/>
        <v>47349400</v>
      </c>
      <c r="CK47" s="23">
        <f t="shared" si="234"/>
        <v>39457833.333333328</v>
      </c>
      <c r="CL47" s="23">
        <f t="shared" si="234"/>
        <v>37555563.609999999</v>
      </c>
      <c r="CM47" s="23">
        <f t="shared" si="234"/>
        <v>-1902269.7233333334</v>
      </c>
      <c r="CN47" s="23">
        <f t="shared" si="234"/>
        <v>-229.17221966961</v>
      </c>
      <c r="CO47" s="23" t="e">
        <f t="shared" si="234"/>
        <v>#VALUE!</v>
      </c>
      <c r="CP47" s="23">
        <f t="shared" si="234"/>
        <v>106194361.90000001</v>
      </c>
      <c r="CQ47" s="23">
        <f t="shared" si="234"/>
        <v>107611664.50000001</v>
      </c>
      <c r="CR47" s="23">
        <f t="shared" si="234"/>
        <v>89676387.083333343</v>
      </c>
      <c r="CS47" s="23">
        <f t="shared" si="234"/>
        <v>88254754.399999991</v>
      </c>
      <c r="CT47" s="23">
        <f t="shared" si="234"/>
        <v>-1421632.6833333336</v>
      </c>
      <c r="CU47" s="23">
        <f t="shared" si="234"/>
        <v>2.8688865323769832</v>
      </c>
      <c r="CV47" s="23" t="e">
        <f t="shared" si="234"/>
        <v>#VALUE!</v>
      </c>
      <c r="CW47" s="23">
        <f t="shared" si="234"/>
        <v>49315659.170000002</v>
      </c>
      <c r="CX47" s="23">
        <f t="shared" si="234"/>
        <v>49332900</v>
      </c>
      <c r="CY47" s="23">
        <f t="shared" si="234"/>
        <v>41110749.999999993</v>
      </c>
      <c r="CZ47" s="23">
        <f t="shared" si="234"/>
        <v>42512046.000000007</v>
      </c>
      <c r="DA47" s="23">
        <f t="shared" si="234"/>
        <v>1401296</v>
      </c>
      <c r="DB47" s="23">
        <f t="shared" si="234"/>
        <v>95.643461055063696</v>
      </c>
      <c r="DC47" s="23" t="e">
        <f t="shared" si="234"/>
        <v>#VALUE!</v>
      </c>
      <c r="DD47" s="23">
        <f t="shared" si="234"/>
        <v>53853822.620000005</v>
      </c>
      <c r="DE47" s="23">
        <f t="shared" si="234"/>
        <v>54550000</v>
      </c>
      <c r="DF47" s="23">
        <f t="shared" si="234"/>
        <v>45458333.333333328</v>
      </c>
      <c r="DG47" s="23">
        <f t="shared" si="234"/>
        <v>46125947.669999994</v>
      </c>
      <c r="DH47" s="23">
        <f t="shared" si="234"/>
        <v>667614.33666666679</v>
      </c>
      <c r="DI47" s="23">
        <f t="shared" si="234"/>
        <v>-13.757313116517778</v>
      </c>
      <c r="DJ47" s="23" t="e">
        <f t="shared" si="234"/>
        <v>#VALUE!</v>
      </c>
      <c r="DK47" s="23">
        <f t="shared" si="234"/>
        <v>3185481113.7800002</v>
      </c>
      <c r="DL47" s="23">
        <f t="shared" ref="DL47:DQ47" si="235">+DL46-DL29</f>
        <v>3199496741.8600006</v>
      </c>
      <c r="DM47" s="23">
        <f t="shared" si="235"/>
        <v>2636800974.8833327</v>
      </c>
      <c r="DN47" s="23">
        <f t="shared" si="235"/>
        <v>2574395699.71</v>
      </c>
      <c r="DO47" s="23">
        <f t="shared" si="235"/>
        <v>-62405275.173333079</v>
      </c>
      <c r="DP47" s="23">
        <f t="shared" si="235"/>
        <v>-119.5975938650638</v>
      </c>
      <c r="DQ47" s="23" t="e">
        <f t="shared" si="235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ผลเกินดุล</v>
      </c>
    </row>
    <row r="49" spans="4:114">
      <c r="D49" s="44" t="str">
        <f>IF(D36&gt;0,"เกินดุล",IF(D36=0,"สมดุล","ขาดดุล"))</f>
        <v>เกินดุล</v>
      </c>
      <c r="F49" s="142" t="str">
        <f>IF(F36&gt;0,"ผลเกินดุล",IF(F36=0,"ผลสมดุล","ผลขาดดุล"))</f>
        <v>ผลขาดดุล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96" priority="336" stopIfTrue="1" operator="lessThan">
      <formula>0</formula>
    </cfRule>
  </conditionalFormatting>
  <conditionalFormatting sqref="DK38:DQ40">
    <cfRule type="cellIs" dxfId="95" priority="319" stopIfTrue="1" operator="lessThan">
      <formula>0</formula>
    </cfRule>
  </conditionalFormatting>
  <conditionalFormatting sqref="C43:CZ43">
    <cfRule type="cellIs" dxfId="94" priority="290" stopIfTrue="1" operator="lessThan">
      <formula>0</formula>
    </cfRule>
  </conditionalFormatting>
  <conditionalFormatting sqref="E4:H4">
    <cfRule type="cellIs" dxfId="93" priority="281" stopIfTrue="1" operator="lessThan">
      <formula>0</formula>
    </cfRule>
  </conditionalFormatting>
  <conditionalFormatting sqref="G17:H17">
    <cfRule type="cellIs" dxfId="92" priority="276" stopIfTrue="1" operator="lessThan">
      <formula>0</formula>
    </cfRule>
  </conditionalFormatting>
  <conditionalFormatting sqref="L37 N37:O37">
    <cfRule type="cellIs" dxfId="91" priority="273" stopIfTrue="1" operator="lessThan">
      <formula>0</formula>
    </cfRule>
  </conditionalFormatting>
  <conditionalFormatting sqref="E37 G37:H37 G33:H33 E36:H36 H34:H35">
    <cfRule type="cellIs" dxfId="90" priority="274" stopIfTrue="1" operator="lessThan">
      <formula>0</formula>
    </cfRule>
  </conditionalFormatting>
  <conditionalFormatting sqref="S37 U37:V37">
    <cfRule type="cellIs" dxfId="89" priority="272" stopIfTrue="1" operator="lessThan">
      <formula>0</formula>
    </cfRule>
  </conditionalFormatting>
  <conditionalFormatting sqref="Z37 AB37:AC37">
    <cfRule type="cellIs" dxfId="88" priority="271" stopIfTrue="1" operator="lessThan">
      <formula>0</formula>
    </cfRule>
  </conditionalFormatting>
  <conditionalFormatting sqref="AG37 AI37:AJ37">
    <cfRule type="cellIs" dxfId="87" priority="270" stopIfTrue="1" operator="lessThan">
      <formula>0</formula>
    </cfRule>
  </conditionalFormatting>
  <conditionalFormatting sqref="AN37 AP37:AQ37">
    <cfRule type="cellIs" dxfId="86" priority="269" stopIfTrue="1" operator="lessThan">
      <formula>0</formula>
    </cfRule>
  </conditionalFormatting>
  <conditionalFormatting sqref="AU37 AW37:AX37">
    <cfRule type="cellIs" dxfId="85" priority="268" stopIfTrue="1" operator="lessThan">
      <formula>0</formula>
    </cfRule>
  </conditionalFormatting>
  <conditionalFormatting sqref="BB37 BD37:BE37">
    <cfRule type="cellIs" dxfId="84" priority="267" stopIfTrue="1" operator="lessThan">
      <formula>0</formula>
    </cfRule>
  </conditionalFormatting>
  <conditionalFormatting sqref="BI37 BK37:BL37">
    <cfRule type="cellIs" dxfId="83" priority="266" stopIfTrue="1" operator="lessThan">
      <formula>0</formula>
    </cfRule>
  </conditionalFormatting>
  <conditionalFormatting sqref="BP37 BR37:BS37">
    <cfRule type="cellIs" dxfId="82" priority="265" stopIfTrue="1" operator="lessThan">
      <formula>0</formula>
    </cfRule>
  </conditionalFormatting>
  <conditionalFormatting sqref="BW37 BY37:BZ37">
    <cfRule type="cellIs" dxfId="81" priority="264" stopIfTrue="1" operator="lessThan">
      <formula>0</formula>
    </cfRule>
  </conditionalFormatting>
  <conditionalFormatting sqref="CD37 CF37:CG37">
    <cfRule type="cellIs" dxfId="80" priority="263" stopIfTrue="1" operator="lessThan">
      <formula>0</formula>
    </cfRule>
  </conditionalFormatting>
  <conditionalFormatting sqref="CK37 CM37:CN37">
    <cfRule type="cellIs" dxfId="79" priority="262" stopIfTrue="1" operator="lessThan">
      <formula>0</formula>
    </cfRule>
  </conditionalFormatting>
  <conditionalFormatting sqref="CR37 CT37:CU37">
    <cfRule type="cellIs" dxfId="78" priority="261" stopIfTrue="1" operator="lessThan">
      <formula>0</formula>
    </cfRule>
  </conditionalFormatting>
  <conditionalFormatting sqref="CY37 DA37:DB37">
    <cfRule type="cellIs" dxfId="77" priority="260" stopIfTrue="1" operator="lessThan">
      <formula>0</formula>
    </cfRule>
  </conditionalFormatting>
  <conditionalFormatting sqref="DF37 DH37:DI37">
    <cfRule type="cellIs" dxfId="76" priority="259" stopIfTrue="1" operator="lessThan">
      <formula>0</formula>
    </cfRule>
  </conditionalFormatting>
  <conditionalFormatting sqref="DM37 DO37:DP37">
    <cfRule type="cellIs" dxfId="75" priority="258" stopIfTrue="1" operator="lessThan">
      <formula>0</formula>
    </cfRule>
  </conditionalFormatting>
  <conditionalFormatting sqref="C40">
    <cfRule type="cellIs" dxfId="74" priority="255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73" priority="249" stopIfTrue="1" operator="lessThan">
      <formula>0</formula>
    </cfRule>
  </conditionalFormatting>
  <conditionalFormatting sqref="DO17:DP17">
    <cfRule type="cellIs" dxfId="72" priority="248" stopIfTrue="1" operator="lessThan">
      <formula>0</formula>
    </cfRule>
  </conditionalFormatting>
  <conditionalFormatting sqref="L48">
    <cfRule type="cellIs" dxfId="71" priority="246" stopIfTrue="1" operator="lessThan">
      <formula>0</formula>
    </cfRule>
  </conditionalFormatting>
  <conditionalFormatting sqref="S48">
    <cfRule type="cellIs" dxfId="70" priority="245" stopIfTrue="1" operator="lessThan">
      <formula>0</formula>
    </cfRule>
  </conditionalFormatting>
  <conditionalFormatting sqref="Z48">
    <cfRule type="cellIs" dxfId="69" priority="244" stopIfTrue="1" operator="lessThan">
      <formula>0</formula>
    </cfRule>
  </conditionalFormatting>
  <conditionalFormatting sqref="AG48">
    <cfRule type="cellIs" dxfId="68" priority="243" stopIfTrue="1" operator="lessThan">
      <formula>0</formula>
    </cfRule>
  </conditionalFormatting>
  <conditionalFormatting sqref="AN48">
    <cfRule type="cellIs" dxfId="67" priority="242" stopIfTrue="1" operator="lessThan">
      <formula>0</formula>
    </cfRule>
  </conditionalFormatting>
  <conditionalFormatting sqref="AU48">
    <cfRule type="cellIs" dxfId="66" priority="241" stopIfTrue="1" operator="lessThan">
      <formula>0</formula>
    </cfRule>
  </conditionalFormatting>
  <conditionalFormatting sqref="BB48">
    <cfRule type="cellIs" dxfId="65" priority="240" stopIfTrue="1" operator="lessThan">
      <formula>0</formula>
    </cfRule>
  </conditionalFormatting>
  <conditionalFormatting sqref="BI48">
    <cfRule type="cellIs" dxfId="64" priority="239" stopIfTrue="1" operator="lessThan">
      <formula>0</formula>
    </cfRule>
  </conditionalFormatting>
  <conditionalFormatting sqref="BP48">
    <cfRule type="cellIs" dxfId="63" priority="238" stopIfTrue="1" operator="lessThan">
      <formula>0</formula>
    </cfRule>
  </conditionalFormatting>
  <conditionalFormatting sqref="BW48">
    <cfRule type="cellIs" dxfId="62" priority="237" stopIfTrue="1" operator="lessThan">
      <formula>0</formula>
    </cfRule>
  </conditionalFormatting>
  <conditionalFormatting sqref="CD48">
    <cfRule type="cellIs" dxfId="61" priority="236" stopIfTrue="1" operator="lessThan">
      <formula>0</formula>
    </cfRule>
  </conditionalFormatting>
  <conditionalFormatting sqref="CK48">
    <cfRule type="cellIs" dxfId="60" priority="235" stopIfTrue="1" operator="lessThan">
      <formula>0</formula>
    </cfRule>
  </conditionalFormatting>
  <conditionalFormatting sqref="CR48">
    <cfRule type="cellIs" dxfId="59" priority="234" stopIfTrue="1" operator="lessThan">
      <formula>0</formula>
    </cfRule>
  </conditionalFormatting>
  <conditionalFormatting sqref="CY48">
    <cfRule type="cellIs" dxfId="58" priority="233" stopIfTrue="1" operator="lessThan">
      <formula>0</formula>
    </cfRule>
  </conditionalFormatting>
  <conditionalFormatting sqref="DF48">
    <cfRule type="cellIs" dxfId="57" priority="232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56" priority="228" stopIfTrue="1" operator="lessThan">
      <formula>0</formula>
    </cfRule>
  </conditionalFormatting>
  <conditionalFormatting sqref="O34 V34 AJ34 AQ34 BE34 BL34 BZ34 CG34 CN34 CU34 DB34 DP34">
    <cfRule type="cellIs" dxfId="55" priority="227" stopIfTrue="1" operator="lessThan">
      <formula>0</formula>
    </cfRule>
  </conditionalFormatting>
  <conditionalFormatting sqref="C42:DQ42">
    <cfRule type="cellIs" dxfId="54" priority="65" operator="lessThan">
      <formula>0</formula>
    </cfRule>
  </conditionalFormatting>
  <conditionalFormatting sqref="L4:O4">
    <cfRule type="cellIs" dxfId="31" priority="16" stopIfTrue="1" operator="lessThan">
      <formula>0</formula>
    </cfRule>
  </conditionalFormatting>
  <conditionalFormatting sqref="S4:V4">
    <cfRule type="cellIs" dxfId="29" priority="15" stopIfTrue="1" operator="lessThan">
      <formula>0</formula>
    </cfRule>
  </conditionalFormatting>
  <conditionalFormatting sqref="Z4:AC4">
    <cfRule type="cellIs" dxfId="27" priority="14" stopIfTrue="1" operator="lessThan">
      <formula>0</formula>
    </cfRule>
  </conditionalFormatting>
  <conditionalFormatting sqref="AG4:AJ4">
    <cfRule type="cellIs" dxfId="25" priority="13" stopIfTrue="1" operator="lessThan">
      <formula>0</formula>
    </cfRule>
  </conditionalFormatting>
  <conditionalFormatting sqref="AN4:AQ4">
    <cfRule type="cellIs" dxfId="23" priority="12" stopIfTrue="1" operator="lessThan">
      <formula>0</formula>
    </cfRule>
  </conditionalFormatting>
  <conditionalFormatting sqref="AU4:AX4">
    <cfRule type="cellIs" dxfId="21" priority="11" stopIfTrue="1" operator="lessThan">
      <formula>0</formula>
    </cfRule>
  </conditionalFormatting>
  <conditionalFormatting sqref="BB4:BE4">
    <cfRule type="cellIs" dxfId="19" priority="10" stopIfTrue="1" operator="lessThan">
      <formula>0</formula>
    </cfRule>
  </conditionalFormatting>
  <conditionalFormatting sqref="BI4:BL4">
    <cfRule type="cellIs" dxfId="17" priority="9" stopIfTrue="1" operator="lessThan">
      <formula>0</formula>
    </cfRule>
  </conditionalFormatting>
  <conditionalFormatting sqref="BP4:BS4">
    <cfRule type="cellIs" dxfId="15" priority="8" stopIfTrue="1" operator="lessThan">
      <formula>0</formula>
    </cfRule>
  </conditionalFormatting>
  <conditionalFormatting sqref="BW4:BZ4">
    <cfRule type="cellIs" dxfId="13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9" priority="5" stopIfTrue="1" operator="lessThan">
      <formula>0</formula>
    </cfRule>
  </conditionalFormatting>
  <conditionalFormatting sqref="CR4:CU4">
    <cfRule type="cellIs" dxfId="7" priority="4" stopIfTrue="1" operator="lessThan">
      <formula>0</formula>
    </cfRule>
  </conditionalFormatting>
  <conditionalFormatting sqref="CY4:DB4">
    <cfRule type="cellIs" dxfId="5" priority="3" stopIfTrue="1" operator="lessThan">
      <formula>0</formula>
    </cfRule>
  </conditionalFormatting>
  <conditionalFormatting sqref="DF4:DI4">
    <cfRule type="cellIs" dxfId="3" priority="2" stopIfTrue="1" operator="lessThan">
      <formula>0</formula>
    </cfRule>
  </conditionalFormatting>
  <conditionalFormatting sqref="DM4:DP4">
    <cfRule type="cellIs" dxfId="1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F1" zoomScale="80" zoomScaleNormal="80" workbookViewId="0">
      <selection activeCell="H36" sqref="H36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09" t="s">
        <v>2875</v>
      </c>
      <c r="B1" s="109"/>
      <c r="C1" s="109"/>
      <c r="D1" s="109"/>
      <c r="E1" s="109"/>
      <c r="G1" s="110" t="s">
        <v>2882</v>
      </c>
      <c r="H1" s="111"/>
      <c r="I1" s="111"/>
      <c r="J1" s="111"/>
      <c r="K1" s="111"/>
      <c r="L1" s="111"/>
      <c r="M1" s="112"/>
    </row>
    <row r="2" spans="1:17" ht="36">
      <c r="A2" s="46" t="s">
        <v>2855</v>
      </c>
      <c r="B2" s="47" t="s">
        <v>2856</v>
      </c>
      <c r="C2" s="47" t="s">
        <v>2857</v>
      </c>
      <c r="D2" s="47" t="s">
        <v>2859</v>
      </c>
      <c r="E2" s="48" t="s">
        <v>2861</v>
      </c>
      <c r="G2" s="113" t="s">
        <v>2855</v>
      </c>
      <c r="H2" s="65" t="s">
        <v>2880</v>
      </c>
      <c r="I2" s="66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18">
      <c r="A3" s="49"/>
      <c r="B3" s="47"/>
      <c r="C3" s="47" t="s">
        <v>2858</v>
      </c>
      <c r="D3" s="47" t="s">
        <v>2860</v>
      </c>
      <c r="E3" s="47"/>
      <c r="G3" s="114"/>
      <c r="H3" s="65" t="s">
        <v>2856</v>
      </c>
      <c r="I3" s="65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18.75" thickBot="1">
      <c r="A4" s="50"/>
      <c r="B4" s="51"/>
      <c r="C4" s="51"/>
      <c r="D4" s="52"/>
      <c r="E4" s="51"/>
      <c r="G4" s="115"/>
      <c r="H4" s="67"/>
      <c r="I4" s="67"/>
      <c r="J4" s="33"/>
      <c r="K4" s="33"/>
      <c r="L4" s="34"/>
      <c r="M4" s="33"/>
    </row>
    <row r="5" spans="1:17" ht="25.5" customHeight="1" thickBot="1">
      <c r="A5" s="53" t="s">
        <v>16</v>
      </c>
      <c r="B5" s="54">
        <f>+Planfin_ก.ค.63!D34</f>
        <v>1479334000</v>
      </c>
      <c r="C5" s="54">
        <f>+Planfin_ก.ค.63!D35</f>
        <v>1425196400</v>
      </c>
      <c r="D5" s="54">
        <f>+Planfin_ก.ค.63!D36</f>
        <v>54137600</v>
      </c>
      <c r="E5" s="45" t="str">
        <f>+Planfin_ก.ค.63!D37</f>
        <v>เกินดุล</v>
      </c>
      <c r="G5" s="64" t="s">
        <v>16</v>
      </c>
      <c r="H5" s="101">
        <f>+Planfin_ก.ค.63!D34</f>
        <v>1479334000</v>
      </c>
      <c r="I5" s="101">
        <f>+Planfin_ก.ค.63!D35</f>
        <v>1425196400</v>
      </c>
      <c r="J5" s="69">
        <f>+Planfin_ก.ค.63!F34</f>
        <v>1132747980.27</v>
      </c>
      <c r="K5" s="69">
        <f>+Planfin_ก.ค.63!F35</f>
        <v>1167563458.52</v>
      </c>
      <c r="L5" s="146">
        <f>+Planfin_ก.ค.63!F36</f>
        <v>-34815478.25</v>
      </c>
      <c r="M5" s="147" t="str">
        <f>+Planfin_ก.ค.63!F37</f>
        <v>ผลขาดดุล</v>
      </c>
    </row>
    <row r="6" spans="1:17" ht="25.5" customHeight="1" thickBot="1">
      <c r="A6" s="53" t="s">
        <v>300</v>
      </c>
      <c r="B6" s="54">
        <f>+Planfin_ก.ค.63!K34</f>
        <v>442170000</v>
      </c>
      <c r="C6" s="54">
        <f>+Planfin_ก.ค.63!K35</f>
        <v>441150000</v>
      </c>
      <c r="D6" s="54">
        <f>+Planfin_ก.ค.63!K36</f>
        <v>1020000</v>
      </c>
      <c r="E6" s="45" t="str">
        <f>+Planfin_ก.ค.63!K37</f>
        <v>เกินดุล</v>
      </c>
      <c r="G6" s="64" t="s">
        <v>300</v>
      </c>
      <c r="H6" s="101">
        <f>+Planfin_ก.ค.63!K34</f>
        <v>442170000</v>
      </c>
      <c r="I6" s="101">
        <f>+Planfin_ก.ค.63!K35</f>
        <v>441150000</v>
      </c>
      <c r="J6" s="69">
        <f>+Planfin_ก.ค.63!M34</f>
        <v>395567522.31999993</v>
      </c>
      <c r="K6" s="69">
        <f>+Planfin_ก.ค.63!M35</f>
        <v>368916486.64999998</v>
      </c>
      <c r="L6" s="69">
        <f>+Planfin_ก.ค.63!M36</f>
        <v>26651035.669999957</v>
      </c>
      <c r="M6" s="102" t="str">
        <f>+Planfin_ก.ค.63!M37</f>
        <v>ผลเกินดุล</v>
      </c>
    </row>
    <row r="7" spans="1:17" ht="25.5" customHeight="1" thickBot="1">
      <c r="A7" s="53" t="s">
        <v>462</v>
      </c>
      <c r="B7" s="54">
        <f>+Planfin_ก.ค.63!R34</f>
        <v>109781119</v>
      </c>
      <c r="C7" s="54">
        <f>+Planfin_ก.ค.63!R35</f>
        <v>105533871.81999999</v>
      </c>
      <c r="D7" s="54">
        <f>+Planfin_ก.ค.63!R36</f>
        <v>4247247.1800000072</v>
      </c>
      <c r="E7" s="45" t="str">
        <f>+Planfin_ก.ค.63!R37</f>
        <v>เกินดุล</v>
      </c>
      <c r="G7" s="64" t="s">
        <v>462</v>
      </c>
      <c r="H7" s="101">
        <f>+Planfin_ก.ค.63!R34</f>
        <v>109781119</v>
      </c>
      <c r="I7" s="101">
        <f>+Planfin_ก.ค.63!R35</f>
        <v>105533871.81999999</v>
      </c>
      <c r="J7" s="69">
        <f>+Planfin_ก.ค.63!T34</f>
        <v>89601831.629999995</v>
      </c>
      <c r="K7" s="69">
        <f>+Planfin_ก.ค.63!T35</f>
        <v>86014419.340000004</v>
      </c>
      <c r="L7" s="69">
        <f>+Planfin_ก.ค.63!T36</f>
        <v>3587412.2899999917</v>
      </c>
      <c r="M7" s="102" t="str">
        <f>+Planfin_ก.ค.63!T37</f>
        <v>ผลเกินดุล</v>
      </c>
    </row>
    <row r="8" spans="1:17" ht="25.5" customHeight="1" thickBot="1">
      <c r="A8" s="53" t="s">
        <v>2862</v>
      </c>
      <c r="B8" s="54">
        <f>+Planfin_ก.ค.63!Y34</f>
        <v>90077859.670000002</v>
      </c>
      <c r="C8" s="54">
        <f>+Planfin_ก.ค.63!Y35</f>
        <v>84180855.299999997</v>
      </c>
      <c r="D8" s="54">
        <f>+Planfin_ก.ค.63!Y36</f>
        <v>5897004.3700000048</v>
      </c>
      <c r="E8" s="45" t="str">
        <f>+Planfin_ก.ค.63!Y37</f>
        <v>เกินดุล</v>
      </c>
      <c r="G8" s="64" t="s">
        <v>2862</v>
      </c>
      <c r="H8" s="101">
        <f>+Planfin_ก.ค.63!Y34</f>
        <v>90077859.670000002</v>
      </c>
      <c r="I8" s="101">
        <f>+Planfin_ก.ค.63!Y35</f>
        <v>84180855.299999997</v>
      </c>
      <c r="J8" s="69">
        <f>+Planfin_ก.ค.63!AA34</f>
        <v>65504118.250000007</v>
      </c>
      <c r="K8" s="69">
        <f>+Planfin_ก.ค.63!AA35</f>
        <v>62902367.619999997</v>
      </c>
      <c r="L8" s="69">
        <f>+Planfin_ก.ค.63!AA36</f>
        <v>2601750.6300000101</v>
      </c>
      <c r="M8" s="102" t="str">
        <f>+Planfin_ก.ค.63!AA37</f>
        <v>ผลเกินดุล</v>
      </c>
    </row>
    <row r="9" spans="1:17" ht="25.5" customHeight="1" thickBot="1">
      <c r="A9" s="53" t="s">
        <v>1613</v>
      </c>
      <c r="B9" s="54">
        <f>+Planfin_ก.ค.63!AF34</f>
        <v>83844279.649999991</v>
      </c>
      <c r="C9" s="54">
        <f>+Planfin_ก.ค.63!AF35</f>
        <v>83332898.209999993</v>
      </c>
      <c r="D9" s="54">
        <f>+Planfin_ก.ค.63!AF36</f>
        <v>511381.43999999762</v>
      </c>
      <c r="E9" s="45" t="str">
        <f>+Planfin_ก.ค.63!AF37</f>
        <v>เกินดุล</v>
      </c>
      <c r="G9" s="64" t="s">
        <v>1613</v>
      </c>
      <c r="H9" s="101">
        <f>+Planfin_ก.ค.63!AF34</f>
        <v>83844279.649999991</v>
      </c>
      <c r="I9" s="101">
        <f>+Planfin_ก.ค.63!AF35</f>
        <v>83332898.209999993</v>
      </c>
      <c r="J9" s="69">
        <f>+Planfin_ก.ค.63!AH34</f>
        <v>75193773.239999995</v>
      </c>
      <c r="K9" s="69">
        <f>+Planfin_ก.ค.63!AH35</f>
        <v>66999141.840000004</v>
      </c>
      <c r="L9" s="69">
        <f>+Planfin_ก.ค.63!AH36</f>
        <v>8194631.3999999911</v>
      </c>
      <c r="M9" s="102" t="str">
        <f>+Planfin_ก.ค.63!AH37</f>
        <v>ผลเกินดุล</v>
      </c>
      <c r="Q9" s="19"/>
    </row>
    <row r="10" spans="1:17" ht="25.5" customHeight="1" thickBot="1">
      <c r="A10" s="53" t="s">
        <v>468</v>
      </c>
      <c r="B10" s="54">
        <f>+Planfin_ก.ค.63!AM34</f>
        <v>80058000</v>
      </c>
      <c r="C10" s="54">
        <f>+Planfin_ก.ค.63!AM35</f>
        <v>77435495</v>
      </c>
      <c r="D10" s="54">
        <f>+Planfin_ก.ค.63!AM36</f>
        <v>2622505</v>
      </c>
      <c r="E10" s="45" t="str">
        <f>+Planfin_ก.ค.63!AM37</f>
        <v>เกินดุล</v>
      </c>
      <c r="G10" s="64" t="s">
        <v>468</v>
      </c>
      <c r="H10" s="101">
        <f>+Planfin_ก.ค.63!AM34</f>
        <v>80058000</v>
      </c>
      <c r="I10" s="101">
        <f>+Planfin_ก.ค.63!AM35</f>
        <v>77435495</v>
      </c>
      <c r="J10" s="69">
        <f>+Planfin_ก.ค.63!AO34</f>
        <v>59208948.249999993</v>
      </c>
      <c r="K10" s="69">
        <f>+Planfin_ก.ค.63!AO35</f>
        <v>54499346.599999994</v>
      </c>
      <c r="L10" s="69">
        <f>+Planfin_ก.ค.63!AO36</f>
        <v>4709601.6499999985</v>
      </c>
      <c r="M10" s="102" t="str">
        <f>+Planfin_ก.ค.63!AO37</f>
        <v>ผลเกินดุล</v>
      </c>
    </row>
    <row r="11" spans="1:17" ht="25.5" customHeight="1" thickBot="1">
      <c r="A11" s="53" t="s">
        <v>470</v>
      </c>
      <c r="B11" s="54">
        <f>+Planfin_ก.ค.63!AT34</f>
        <v>201759719.48000002</v>
      </c>
      <c r="C11" s="54">
        <f>+Planfin_ก.ค.63!AT35</f>
        <v>201189818.36000004</v>
      </c>
      <c r="D11" s="54">
        <f>+Planfin_ก.ค.63!AT36</f>
        <v>569901.11999997497</v>
      </c>
      <c r="E11" s="45" t="str">
        <f>+Planfin_ก.ค.63!AT37</f>
        <v>เกินดุล</v>
      </c>
      <c r="G11" s="64" t="s">
        <v>470</v>
      </c>
      <c r="H11" s="101">
        <f>+Planfin_ก.ค.63!AT34</f>
        <v>201759719.48000002</v>
      </c>
      <c r="I11" s="101">
        <f>+Planfin_ก.ค.63!AT35</f>
        <v>201189818.36000004</v>
      </c>
      <c r="J11" s="69">
        <f>+Planfin_ก.ค.63!AV34</f>
        <v>185416103.79999998</v>
      </c>
      <c r="K11" s="69">
        <f>+Planfin_ก.ค.63!AV35</f>
        <v>167484285.53999999</v>
      </c>
      <c r="L11" s="69">
        <f>+Planfin_ก.ค.63!AV36</f>
        <v>17931818.25999999</v>
      </c>
      <c r="M11" s="70" t="str">
        <f>+Planfin_ก.ค.63!AV37</f>
        <v>ผลเกินดุล</v>
      </c>
    </row>
    <row r="12" spans="1:17" ht="25.5" customHeight="1" thickBot="1">
      <c r="A12" s="53" t="s">
        <v>472</v>
      </c>
      <c r="B12" s="54">
        <f>+Planfin_ก.ค.63!BA34</f>
        <v>85298300</v>
      </c>
      <c r="C12" s="54">
        <f>+Planfin_ก.ค.63!BA35</f>
        <v>85222638.719999999</v>
      </c>
      <c r="D12" s="54">
        <f>+Planfin_ก.ค.63!BA36</f>
        <v>75661.280000001192</v>
      </c>
      <c r="E12" s="45" t="str">
        <f>+Planfin_ก.ค.63!BA37</f>
        <v>เกินดุล</v>
      </c>
      <c r="G12" s="64" t="s">
        <v>472</v>
      </c>
      <c r="H12" s="101">
        <f>+Planfin_ก.ค.63!BA34</f>
        <v>85298300</v>
      </c>
      <c r="I12" s="101">
        <f>+Planfin_ก.ค.63!BA35</f>
        <v>85222638.719999999</v>
      </c>
      <c r="J12" s="69">
        <f>+Planfin_ก.ค.63!BC34</f>
        <v>73603195.790000007</v>
      </c>
      <c r="K12" s="69">
        <f>+Planfin_ก.ค.63!BC35</f>
        <v>67636247.599999994</v>
      </c>
      <c r="L12" s="69">
        <f>+Planfin_ก.ค.63!BC36</f>
        <v>5966948.1900000125</v>
      </c>
      <c r="M12" s="102" t="str">
        <f>+Planfin_ก.ค.63!BC37</f>
        <v>ผลเกินดุล</v>
      </c>
    </row>
    <row r="13" spans="1:17" ht="25.5" customHeight="1" thickBot="1">
      <c r="A13" s="53" t="s">
        <v>474</v>
      </c>
      <c r="B13" s="54">
        <f>+Planfin_ก.ค.63!BH34</f>
        <v>94451712.120000005</v>
      </c>
      <c r="C13" s="54">
        <f>+Planfin_ก.ค.63!BH35</f>
        <v>87961756.460000008</v>
      </c>
      <c r="D13" s="54">
        <f>+Planfin_ก.ค.63!BH36</f>
        <v>6489955.6599999964</v>
      </c>
      <c r="E13" s="45" t="str">
        <f>+Planfin_ก.ค.63!BH37</f>
        <v>เกินดุล</v>
      </c>
      <c r="G13" s="64" t="s">
        <v>474</v>
      </c>
      <c r="H13" s="101">
        <f>+Planfin_ก.ค.63!BH34</f>
        <v>94451712.120000005</v>
      </c>
      <c r="I13" s="101">
        <f>+Planfin_ก.ค.63!BH35</f>
        <v>87961756.460000008</v>
      </c>
      <c r="J13" s="69">
        <f>+Planfin_ก.ค.63!BJ34</f>
        <v>76721655.859999985</v>
      </c>
      <c r="K13" s="69">
        <f>+Planfin_ก.ค.63!BJ35</f>
        <v>70946970.829999998</v>
      </c>
      <c r="L13" s="69">
        <f>+Planfin_ก.ค.63!BJ36</f>
        <v>5774685.0299999863</v>
      </c>
      <c r="M13" s="102" t="str">
        <f>+Planfin_ก.ค.63!BJ37</f>
        <v>ผลเกินดุล</v>
      </c>
    </row>
    <row r="14" spans="1:17" ht="25.5" customHeight="1" thickBot="1">
      <c r="A14" s="53" t="s">
        <v>476</v>
      </c>
      <c r="B14" s="54">
        <f>+Planfin_ก.ค.63!BO34</f>
        <v>89298000</v>
      </c>
      <c r="C14" s="54">
        <f>+Planfin_ก.ค.63!BO35</f>
        <v>87570000</v>
      </c>
      <c r="D14" s="54">
        <f>+Planfin_ก.ค.63!BO36</f>
        <v>1728000</v>
      </c>
      <c r="E14" s="45" t="str">
        <f>+Planfin_ก.ค.63!BO37</f>
        <v>เกินดุล</v>
      </c>
      <c r="G14" s="64" t="s">
        <v>476</v>
      </c>
      <c r="H14" s="101">
        <f>+Planfin_ก.ค.63!BO34</f>
        <v>89298000</v>
      </c>
      <c r="I14" s="101">
        <f>+Planfin_ก.ค.63!BO35</f>
        <v>87570000</v>
      </c>
      <c r="J14" s="69">
        <f>+Planfin_ก.ค.63!BQ34</f>
        <v>77102701.090000004</v>
      </c>
      <c r="K14" s="69">
        <f>+Planfin_ก.ค.63!BQ35</f>
        <v>68574631.420000002</v>
      </c>
      <c r="L14" s="69">
        <f>+Planfin_ก.ค.63!BQ36</f>
        <v>8528069.6700000018</v>
      </c>
      <c r="M14" s="70" t="str">
        <f>+Planfin_ก.ค.63!BQ37</f>
        <v>ผลเกินดุล</v>
      </c>
    </row>
    <row r="15" spans="1:17" ht="25.5" customHeight="1" thickBot="1">
      <c r="A15" s="53" t="s">
        <v>478</v>
      </c>
      <c r="B15" s="54">
        <f>+Planfin_ก.ค.63!BV34</f>
        <v>84514930</v>
      </c>
      <c r="C15" s="54">
        <f>+Planfin_ก.ค.63!BV35</f>
        <v>82727267</v>
      </c>
      <c r="D15" s="54">
        <f>+Planfin_ก.ค.63!BV36</f>
        <v>1787663</v>
      </c>
      <c r="E15" s="45" t="str">
        <f>+Planfin_ก.ค.63!BV37</f>
        <v>เกินดุล</v>
      </c>
      <c r="G15" s="64" t="s">
        <v>478</v>
      </c>
      <c r="H15" s="101">
        <f>+Planfin_ก.ค.63!BV34</f>
        <v>84514930</v>
      </c>
      <c r="I15" s="101">
        <f>+Planfin_ก.ค.63!BV35</f>
        <v>82727267</v>
      </c>
      <c r="J15" s="69">
        <f>+Planfin_ก.ค.63!BX34</f>
        <v>79426073.550000012</v>
      </c>
      <c r="K15" s="69">
        <f>+Planfin_ก.ค.63!BX35</f>
        <v>68325941.920000002</v>
      </c>
      <c r="L15" s="69">
        <f>+Planfin_ก.ค.63!BX36</f>
        <v>11100131.63000001</v>
      </c>
      <c r="M15" s="70" t="str">
        <f>+Planfin_ก.ค.63!BX37</f>
        <v>ผลเกินดุล</v>
      </c>
    </row>
    <row r="16" spans="1:17" ht="25.5" customHeight="1" thickBot="1">
      <c r="A16" s="53" t="s">
        <v>480</v>
      </c>
      <c r="B16" s="54">
        <f>+Planfin_ก.ค.63!CC34</f>
        <v>151424675.80999997</v>
      </c>
      <c r="C16" s="54">
        <f>+Planfin_ก.ค.63!CC35</f>
        <v>144256204.49000001</v>
      </c>
      <c r="D16" s="54">
        <f>+Planfin_ก.ค.63!CC36</f>
        <v>7168471.319999963</v>
      </c>
      <c r="E16" s="45" t="str">
        <f>+Planfin_ก.ค.63!CC37</f>
        <v>เกินดุล</v>
      </c>
      <c r="G16" s="64" t="s">
        <v>480</v>
      </c>
      <c r="H16" s="101">
        <f>+Planfin_ก.ค.63!CC34</f>
        <v>151424675.80999997</v>
      </c>
      <c r="I16" s="101">
        <f>+Planfin_ก.ค.63!CC35</f>
        <v>144256204.49000001</v>
      </c>
      <c r="J16" s="69">
        <f>+Planfin_ก.ค.63!CE34</f>
        <v>126386932.79000002</v>
      </c>
      <c r="K16" s="69">
        <f>+Planfin_ก.ค.63!CE35</f>
        <v>110655472.73</v>
      </c>
      <c r="L16" s="69">
        <f>+Planfin_ก.ค.63!CE36</f>
        <v>15731460.060000017</v>
      </c>
      <c r="M16" s="70" t="str">
        <f>+Planfin_ก.ค.63!CE37</f>
        <v>ผลเกินดุล</v>
      </c>
    </row>
    <row r="17" spans="1:13" ht="25.5" customHeight="1" thickBot="1">
      <c r="A17" s="53" t="s">
        <v>482</v>
      </c>
      <c r="B17" s="54">
        <f>+Planfin_ก.ค.63!CJ34</f>
        <v>47374200</v>
      </c>
      <c r="C17" s="54">
        <f>+Planfin_ก.ค.63!CJ35</f>
        <v>47349400</v>
      </c>
      <c r="D17" s="54">
        <f>+Planfin_ก.ค.63!CJ36</f>
        <v>24800</v>
      </c>
      <c r="E17" s="45" t="str">
        <f>+Planfin_ก.ค.63!CJ37</f>
        <v>เกินดุล</v>
      </c>
      <c r="G17" s="64" t="s">
        <v>482</v>
      </c>
      <c r="H17" s="101">
        <f>+Planfin_ก.ค.63!CJ34</f>
        <v>47374200</v>
      </c>
      <c r="I17" s="101">
        <f>+Planfin_ก.ค.63!CJ35</f>
        <v>47349400</v>
      </c>
      <c r="J17" s="69">
        <f>+Planfin_ก.ค.63!CL34</f>
        <v>40243264.340000011</v>
      </c>
      <c r="K17" s="69">
        <f>+Planfin_ก.ค.63!CL35</f>
        <v>37555563.609999999</v>
      </c>
      <c r="L17" s="69">
        <f>+Planfin_ก.ค.63!CL36</f>
        <v>2687700.7300000116</v>
      </c>
      <c r="M17" s="70" t="str">
        <f>+Planfin_ก.ค.63!CL37</f>
        <v>ผลเกินดุล</v>
      </c>
    </row>
    <row r="18" spans="1:13" ht="25.5" customHeight="1" thickBot="1">
      <c r="A18" s="53" t="s">
        <v>484</v>
      </c>
      <c r="B18" s="54">
        <f>+Planfin_ก.ค.63!CQ34</f>
        <v>112112584.73999999</v>
      </c>
      <c r="C18" s="54">
        <f>+Planfin_ก.ค.63!CQ35</f>
        <v>107611664.50000001</v>
      </c>
      <c r="D18" s="54">
        <f>+Planfin_ก.ค.63!CQ36</f>
        <v>4500920.2399999797</v>
      </c>
      <c r="E18" s="45" t="str">
        <f>+Planfin_ก.ค.63!CQ37</f>
        <v>เกินดุล</v>
      </c>
      <c r="G18" s="64" t="s">
        <v>484</v>
      </c>
      <c r="H18" s="101">
        <f>+Planfin_ก.ค.63!CQ34</f>
        <v>112112584.73999999</v>
      </c>
      <c r="I18" s="101">
        <f>+Planfin_ก.ค.63!CQ35</f>
        <v>107611664.50000001</v>
      </c>
      <c r="J18" s="69">
        <f>+Planfin_ก.ค.63!CS34</f>
        <v>93872544.839999989</v>
      </c>
      <c r="K18" s="69">
        <f>+Planfin_ก.ค.63!CS35</f>
        <v>88254754.399999991</v>
      </c>
      <c r="L18" s="69">
        <f>+Planfin_ก.ค.63!CS36</f>
        <v>5617790.4399999976</v>
      </c>
      <c r="M18" s="70" t="str">
        <f>+Planfin_ก.ค.63!CS37</f>
        <v>ผลเกินดุล</v>
      </c>
    </row>
    <row r="19" spans="1:13" ht="25.5" customHeight="1" thickBot="1">
      <c r="A19" s="53" t="s">
        <v>486</v>
      </c>
      <c r="B19" s="54">
        <f>+Planfin_ก.ค.63!CX34</f>
        <v>52614481</v>
      </c>
      <c r="C19" s="54">
        <f>+Planfin_ก.ค.63!CX35</f>
        <v>49332900</v>
      </c>
      <c r="D19" s="54">
        <f>+Planfin_ก.ค.63!CX36</f>
        <v>3281581</v>
      </c>
      <c r="E19" s="45" t="str">
        <f>+Planfin_ก.ค.63!CX37</f>
        <v>เกินดุล</v>
      </c>
      <c r="G19" s="64" t="s">
        <v>486</v>
      </c>
      <c r="H19" s="101">
        <f>+Planfin_ก.ค.63!CX34</f>
        <v>52614481</v>
      </c>
      <c r="I19" s="101">
        <f>+Planfin_ก.ค.63!CX35</f>
        <v>49332900</v>
      </c>
      <c r="J19" s="69">
        <f>+Planfin_ก.ค.63!CZ34</f>
        <v>45528227.579999991</v>
      </c>
      <c r="K19" s="69">
        <f>+Planfin_ก.ค.63!CZ35</f>
        <v>42512046.000000007</v>
      </c>
      <c r="L19" s="69">
        <f>+Planfin_ก.ค.63!CZ36</f>
        <v>3016181.5799999833</v>
      </c>
      <c r="M19" s="70" t="str">
        <f>+Planfin_ก.ค.63!CZ37</f>
        <v>ผลเกินดุล</v>
      </c>
    </row>
    <row r="20" spans="1:13" ht="25.5" customHeight="1" thickBot="1">
      <c r="A20" s="53" t="s">
        <v>488</v>
      </c>
      <c r="B20" s="54">
        <f>+Planfin_ก.ค.63!DE34</f>
        <v>55661000</v>
      </c>
      <c r="C20" s="54">
        <f>+Planfin_ก.ค.63!DE35</f>
        <v>54550000</v>
      </c>
      <c r="D20" s="54">
        <f>+Planfin_ก.ค.63!DE36</f>
        <v>1111000</v>
      </c>
      <c r="E20" s="45" t="str">
        <f>+Planfin_ก.ค.63!DE37</f>
        <v>เกินดุล</v>
      </c>
      <c r="G20" s="64" t="s">
        <v>488</v>
      </c>
      <c r="H20" s="101">
        <f>+Planfin_ก.ค.63!DE34</f>
        <v>55661000</v>
      </c>
      <c r="I20" s="101">
        <f>+Planfin_ก.ค.63!DE35</f>
        <v>54550000</v>
      </c>
      <c r="J20" s="69">
        <f>+Planfin_ก.ค.63!DG34</f>
        <v>47670264.50999999</v>
      </c>
      <c r="K20" s="69">
        <f>+Planfin_ก.ค.63!DG35</f>
        <v>46125947.669999994</v>
      </c>
      <c r="L20" s="69">
        <f>+Planfin_ก.ค.63!DG36</f>
        <v>1544316.8399999961</v>
      </c>
      <c r="M20" s="70" t="str">
        <f>+Planfin_ก.ค.63!DG37</f>
        <v>ผลเกินดุล</v>
      </c>
    </row>
    <row r="21" spans="1:13" ht="25.5" customHeight="1" thickBot="1">
      <c r="A21" s="55" t="s">
        <v>2789</v>
      </c>
      <c r="B21" s="56">
        <f>+Planfin_ก.ค.63!DL34</f>
        <v>3099167959.7300005</v>
      </c>
      <c r="C21" s="56">
        <f>+Planfin_ก.ค.63!DL35</f>
        <v>3199496741.8600006</v>
      </c>
      <c r="D21" s="56">
        <f>+Planfin_ก.ค.63!DN36</f>
        <v>88828055.820000648</v>
      </c>
      <c r="E21" s="57" t="str">
        <f>+Planfin_ก.ค.63!DN37</f>
        <v>ผลเกินดุล</v>
      </c>
      <c r="G21" s="64" t="s">
        <v>2789</v>
      </c>
      <c r="H21" s="101">
        <f>+Planfin_ก.ค.63!DL34</f>
        <v>3099167959.7300005</v>
      </c>
      <c r="I21" s="101">
        <f>+Planfin_ก.ค.63!DL35</f>
        <v>3199496741.8600006</v>
      </c>
      <c r="J21" s="69">
        <f>SUM(J5:J20)</f>
        <v>2663795138.1100006</v>
      </c>
      <c r="K21" s="69">
        <f t="shared" ref="K21:L21" si="0">SUM(K5:K20)</f>
        <v>2574967082.29</v>
      </c>
      <c r="L21" s="69">
        <f t="shared" si="0"/>
        <v>88828055.819999963</v>
      </c>
      <c r="M21" s="70" t="str">
        <f>+Planfin_ก.ค.63!DN37</f>
        <v>ผลเกินดุล</v>
      </c>
    </row>
    <row r="23" spans="1:13">
      <c r="B23" s="19">
        <f>SUM(B5:B20)</f>
        <v>3259774861.4699998</v>
      </c>
      <c r="C23" s="19">
        <f>SUM(C5:C20)</f>
        <v>3164601169.8599997</v>
      </c>
      <c r="D23" s="19">
        <f>SUM(D5:D20)</f>
        <v>95173691.609999925</v>
      </c>
      <c r="J23" s="21"/>
      <c r="K23" s="21"/>
      <c r="L23" s="21"/>
    </row>
    <row r="29" spans="1:13">
      <c r="K29" s="21"/>
    </row>
  </sheetData>
  <mergeCells count="3">
    <mergeCell ref="A1:E1"/>
    <mergeCell ref="G1:M1"/>
    <mergeCell ref="G2:G4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H2" sqref="H2:H3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83"/>
      <c r="C1" s="83"/>
      <c r="D1" s="127" t="s">
        <v>2906</v>
      </c>
      <c r="E1" s="127"/>
      <c r="F1" s="127"/>
      <c r="H1" s="122" t="s">
        <v>2909</v>
      </c>
      <c r="I1" s="122"/>
      <c r="J1" s="122"/>
      <c r="K1" s="122"/>
      <c r="L1" s="122"/>
    </row>
    <row r="2" spans="2:12" ht="75" customHeight="1">
      <c r="B2" s="116" t="s">
        <v>2855</v>
      </c>
      <c r="C2" s="118" t="s">
        <v>2904</v>
      </c>
      <c r="D2" s="118" t="s">
        <v>2905</v>
      </c>
      <c r="E2" s="120" t="s">
        <v>2867</v>
      </c>
      <c r="F2" s="121"/>
      <c r="H2" s="123" t="s">
        <v>2855</v>
      </c>
      <c r="I2" s="93" t="s">
        <v>2907</v>
      </c>
      <c r="J2" s="93" t="s">
        <v>2908</v>
      </c>
      <c r="K2" s="125" t="s">
        <v>2867</v>
      </c>
      <c r="L2" s="126"/>
    </row>
    <row r="3" spans="2:12" ht="23.25">
      <c r="B3" s="117"/>
      <c r="C3" s="119"/>
      <c r="D3" s="119"/>
      <c r="E3" s="58" t="s">
        <v>2868</v>
      </c>
      <c r="F3" s="84" t="s">
        <v>2869</v>
      </c>
      <c r="H3" s="124"/>
      <c r="I3" s="82"/>
      <c r="J3" s="82"/>
      <c r="K3" s="61" t="s">
        <v>2868</v>
      </c>
      <c r="L3" s="94" t="s">
        <v>2869</v>
      </c>
    </row>
    <row r="4" spans="2:12" ht="23.25">
      <c r="B4" s="85" t="s">
        <v>16</v>
      </c>
      <c r="C4" s="59">
        <f>+Planfin_ก.ค.63!E34</f>
        <v>1232778333.3333333</v>
      </c>
      <c r="D4" s="59">
        <f>+Planfin_ก.ค.63!F34</f>
        <v>1132747980.27</v>
      </c>
      <c r="E4" s="76">
        <f>+Planfin_ก.ค.63!G34</f>
        <v>-100030353.06333333</v>
      </c>
      <c r="F4" s="86">
        <f>+Planfin_ก.ค.63!H34</f>
        <v>-8.1142205665522464</v>
      </c>
      <c r="H4" s="88" t="s">
        <v>16</v>
      </c>
      <c r="I4" s="77">
        <f>+Planfin_ก.ค.63!E35</f>
        <v>1187663666.6666665</v>
      </c>
      <c r="J4" s="77">
        <f>+Planfin_ก.ค.63!F35</f>
        <v>1167563458.52</v>
      </c>
      <c r="K4" s="77">
        <f>+Planfin_ก.ค.63!G35</f>
        <v>-20100208.146666661</v>
      </c>
      <c r="L4" s="95">
        <f>+Planfin_ก.ค.63!H35</f>
        <v>-1.6924158506153957</v>
      </c>
    </row>
    <row r="5" spans="2:12" ht="23.25">
      <c r="B5" s="85" t="s">
        <v>2033</v>
      </c>
      <c r="C5" s="59">
        <f>+Planfin_ก.ค.63!L34</f>
        <v>368475000</v>
      </c>
      <c r="D5" s="59">
        <f>+Planfin_ก.ค.63!M34</f>
        <v>395567522.31999993</v>
      </c>
      <c r="E5" s="76">
        <f>+Planfin_ก.ค.63!N34</f>
        <v>27092522.32</v>
      </c>
      <c r="F5" s="86">
        <f>+Planfin_ก.ค.63!O34</f>
        <v>7.3526079978288887</v>
      </c>
      <c r="H5" s="88" t="s">
        <v>2033</v>
      </c>
      <c r="I5" s="77">
        <f>+Planfin_ก.ค.63!L35</f>
        <v>367625000.00000006</v>
      </c>
      <c r="J5" s="77">
        <f>+Planfin_ก.ค.63!M35</f>
        <v>368916486.64999998</v>
      </c>
      <c r="K5" s="77">
        <f>+Planfin_ก.ค.63!N35</f>
        <v>1291486.6500000006</v>
      </c>
      <c r="L5" s="95">
        <f>+Planfin_ก.ค.63!O35</f>
        <v>0.35130544712682771</v>
      </c>
    </row>
    <row r="6" spans="2:12" ht="23.25">
      <c r="B6" s="85" t="s">
        <v>2086</v>
      </c>
      <c r="C6" s="59">
        <f>+Planfin_ก.ค.63!S34</f>
        <v>91484265.833333343</v>
      </c>
      <c r="D6" s="59">
        <f>+Planfin_ก.ค.63!T34</f>
        <v>89601831.629999995</v>
      </c>
      <c r="E6" s="76">
        <f>+Planfin_ก.ค.63!U34</f>
        <v>-1882434.2033333334</v>
      </c>
      <c r="F6" s="86">
        <f>+Planfin_ก.ค.63!V34</f>
        <v>-2.0576589713937965</v>
      </c>
      <c r="H6" s="88" t="s">
        <v>2086</v>
      </c>
      <c r="I6" s="77">
        <f>+Planfin_ก.ค.63!S35</f>
        <v>87944893.183333322</v>
      </c>
      <c r="J6" s="77">
        <f>+Planfin_ก.ค.63!T35</f>
        <v>86014419.340000004</v>
      </c>
      <c r="K6" s="68">
        <f>+Planfin_ก.ค.63!U35</f>
        <v>-1930473.8433333333</v>
      </c>
      <c r="L6" s="96">
        <f>+Planfin_ก.ค.63!V35</f>
        <v>-2.1950948752748984</v>
      </c>
    </row>
    <row r="7" spans="2:12" ht="23.25">
      <c r="B7" s="85" t="s">
        <v>2403</v>
      </c>
      <c r="C7" s="59">
        <f>+Planfin_ก.ค.63!Z34</f>
        <v>75064883.058333337</v>
      </c>
      <c r="D7" s="59">
        <f>+Planfin_ก.ค.63!AA34</f>
        <v>65504118.250000007</v>
      </c>
      <c r="E7" s="76">
        <f>+Planfin_ก.ค.63!AB34</f>
        <v>-9560764.8083333336</v>
      </c>
      <c r="F7" s="86">
        <f>+Planfin_ก.ค.63!AC34</f>
        <v>-12.736667824958323</v>
      </c>
      <c r="H7" s="88" t="s">
        <v>2403</v>
      </c>
      <c r="I7" s="77">
        <f>+Planfin_ก.ค.63!Z35</f>
        <v>70150712.75</v>
      </c>
      <c r="J7" s="77">
        <f>+Planfin_ก.ค.63!AA35</f>
        <v>62902367.619999997</v>
      </c>
      <c r="K7" s="68">
        <f>+Planfin_ก.ค.63!AB35</f>
        <v>-7248345.129999999</v>
      </c>
      <c r="L7" s="96">
        <f>+Planfin_ก.ค.63!AC35</f>
        <v>-10.332532408945481</v>
      </c>
    </row>
    <row r="8" spans="2:12" ht="23.25">
      <c r="B8" s="85" t="s">
        <v>2088</v>
      </c>
      <c r="C8" s="60">
        <f>+Planfin_ก.ค.63!AG34</f>
        <v>69870233.041666672</v>
      </c>
      <c r="D8" s="60">
        <f>+Planfin_ก.ค.63!AH34</f>
        <v>75193773.239999995</v>
      </c>
      <c r="E8" s="60">
        <f>+Planfin_ก.ค.63!AI34</f>
        <v>5323540.1983333332</v>
      </c>
      <c r="F8" s="87">
        <f>+Planfin_ก.ค.63!AJ34</f>
        <v>7.6191819700367596</v>
      </c>
      <c r="H8" s="88" t="s">
        <v>2088</v>
      </c>
      <c r="I8" s="77">
        <f>+Planfin_ก.ค.63!AG35</f>
        <v>69444081.841666669</v>
      </c>
      <c r="J8" s="77">
        <f>+Planfin_ก.ค.63!AH35</f>
        <v>66999141.840000004</v>
      </c>
      <c r="K8" s="68">
        <f>+Planfin_ก.ค.63!AI35</f>
        <v>-2444940.0016666665</v>
      </c>
      <c r="L8" s="96">
        <f>+Planfin_ก.ค.63!AJ35</f>
        <v>-3.5207319858316488</v>
      </c>
    </row>
    <row r="9" spans="2:12" ht="23.25">
      <c r="B9" s="85" t="s">
        <v>2089</v>
      </c>
      <c r="C9" s="60">
        <f>+Planfin_ก.ค.63!AN34</f>
        <v>66714999.999999993</v>
      </c>
      <c r="D9" s="60">
        <f>+Planfin_ก.ค.63!AO34</f>
        <v>59208948.249999993</v>
      </c>
      <c r="E9" s="60">
        <f>+Planfin_ก.ค.63!AP34</f>
        <v>-7506051.75</v>
      </c>
      <c r="F9" s="103">
        <f>+Planfin_ก.ค.63!AQ34</f>
        <v>-11.250920707487074</v>
      </c>
      <c r="H9" s="88" t="s">
        <v>2089</v>
      </c>
      <c r="I9" s="77">
        <f>+Planfin_ก.ค.63!AN35</f>
        <v>64529579.166666672</v>
      </c>
      <c r="J9" s="77">
        <f>+Planfin_ก.ค.63!AO35</f>
        <v>54499346.599999994</v>
      </c>
      <c r="K9" s="68">
        <f>+Planfin_ก.ค.63!AP35</f>
        <v>-10030232.566666666</v>
      </c>
      <c r="L9" s="96">
        <f>+Planfin_ก.ค.63!AQ35</f>
        <v>-15.543619989773422</v>
      </c>
    </row>
    <row r="10" spans="2:12" ht="23.25">
      <c r="B10" s="85" t="s">
        <v>2090</v>
      </c>
      <c r="C10" s="60">
        <f>+Planfin_ก.ค.63!AU34</f>
        <v>168133099.56666666</v>
      </c>
      <c r="D10" s="60">
        <f>+Planfin_ก.ค.63!AV34</f>
        <v>185416103.79999998</v>
      </c>
      <c r="E10" s="60">
        <f>+Planfin_ก.ค.63!AW34</f>
        <v>17283004.233333334</v>
      </c>
      <c r="F10" s="87">
        <f>+Planfin_ก.ค.63!AX34</f>
        <v>10.279358602129635</v>
      </c>
      <c r="H10" s="88" t="s">
        <v>2090</v>
      </c>
      <c r="I10" s="77">
        <f>+Planfin_ก.ค.63!AU35</f>
        <v>167658181.96666667</v>
      </c>
      <c r="J10" s="77">
        <f>+Planfin_ก.ค.63!AV35</f>
        <v>167484285.53999999</v>
      </c>
      <c r="K10" s="68">
        <f>+Planfin_ก.ค.63!AW35</f>
        <v>-173896.42666666675</v>
      </c>
      <c r="L10" s="96">
        <f>+Planfin_ก.ค.63!AX35</f>
        <v>-0.10372081137158004</v>
      </c>
    </row>
    <row r="11" spans="2:12" ht="23.25">
      <c r="B11" s="85" t="s">
        <v>2091</v>
      </c>
      <c r="C11" s="60">
        <f>+Planfin_ก.ค.63!BB34</f>
        <v>71081916.666666657</v>
      </c>
      <c r="D11" s="60">
        <f>+Planfin_ก.ค.63!BC34</f>
        <v>73603195.790000007</v>
      </c>
      <c r="E11" s="60">
        <f>+Planfin_ก.ค.63!BD34</f>
        <v>2521279.1233333321</v>
      </c>
      <c r="F11" s="87">
        <f>+Planfin_ก.ค.63!BE34</f>
        <v>3.5470049789972355</v>
      </c>
      <c r="H11" s="88" t="s">
        <v>2091</v>
      </c>
      <c r="I11" s="77">
        <f>+Planfin_ก.ค.63!BB35</f>
        <v>71018865.599999994</v>
      </c>
      <c r="J11" s="77">
        <f>+Planfin_ก.ค.63!BC35</f>
        <v>67636247.599999994</v>
      </c>
      <c r="K11" s="68">
        <f>+Planfin_ก.ค.63!BD35</f>
        <v>-3382618</v>
      </c>
      <c r="L11" s="96">
        <f>+Planfin_ก.ค.63!BE35</f>
        <v>-4.7629851187034449</v>
      </c>
    </row>
    <row r="12" spans="2:12" ht="23.25">
      <c r="B12" s="85" t="s">
        <v>2092</v>
      </c>
      <c r="C12" s="60">
        <f>+Planfin_ก.ค.63!BI34</f>
        <v>78709760.099999994</v>
      </c>
      <c r="D12" s="60">
        <f>+Planfin_ก.ค.63!BJ34</f>
        <v>76721655.859999985</v>
      </c>
      <c r="E12" s="60">
        <f>+Planfin_ก.ค.63!BK34</f>
        <v>-1988104.2400000002</v>
      </c>
      <c r="F12" s="87">
        <f>+Planfin_ก.ค.63!BL34</f>
        <v>-2.5258674876840344</v>
      </c>
      <c r="H12" s="88" t="s">
        <v>2092</v>
      </c>
      <c r="I12" s="77">
        <f>+Planfin_ก.ค.63!BI35</f>
        <v>73301463.716666669</v>
      </c>
      <c r="J12" s="77">
        <f>+Planfin_ก.ค.63!BJ35</f>
        <v>70946970.829999998</v>
      </c>
      <c r="K12" s="68">
        <f>+Planfin_ก.ค.63!BK35</f>
        <v>-2354492.8866666667</v>
      </c>
      <c r="L12" s="96">
        <f>+Planfin_ก.ค.63!BL35</f>
        <v>-3.2120680369597068</v>
      </c>
    </row>
    <row r="13" spans="2:12" ht="23.25">
      <c r="B13" s="85" t="s">
        <v>2094</v>
      </c>
      <c r="C13" s="60">
        <f>+Planfin_ก.ค.63!BP34</f>
        <v>74415000</v>
      </c>
      <c r="D13" s="60">
        <f>+Planfin_ก.ค.63!BQ34</f>
        <v>77102701.090000004</v>
      </c>
      <c r="E13" s="60">
        <f>+Planfin_ก.ค.63!BR34</f>
        <v>2687701.0899999994</v>
      </c>
      <c r="F13" s="87">
        <f>+Planfin_ก.ค.63!BS34</f>
        <v>3.6117732849559894</v>
      </c>
      <c r="H13" s="88" t="s">
        <v>2094</v>
      </c>
      <c r="I13" s="77">
        <f>+Planfin_ก.ค.63!BP35</f>
        <v>72975000</v>
      </c>
      <c r="J13" s="77">
        <f>+Planfin_ก.ค.63!BQ35</f>
        <v>68574631.420000002</v>
      </c>
      <c r="K13" s="68">
        <f>+Planfin_ก.ค.63!BR35</f>
        <v>-4400368.5800000019</v>
      </c>
      <c r="L13" s="96">
        <f>+Planfin_ก.ค.63!BS35</f>
        <v>-6.029967221651253</v>
      </c>
    </row>
    <row r="14" spans="2:12" ht="23.25">
      <c r="B14" s="85" t="s">
        <v>2095</v>
      </c>
      <c r="C14" s="60">
        <f>+Planfin_ก.ค.63!BW34</f>
        <v>70429108.333333328</v>
      </c>
      <c r="D14" s="60">
        <f>+Planfin_ก.ค.63!BX34</f>
        <v>79426073.550000012</v>
      </c>
      <c r="E14" s="60">
        <f>+Planfin_ก.ค.63!BY34</f>
        <v>8996965.2166666649</v>
      </c>
      <c r="F14" s="87">
        <f>+Planfin_ก.ค.63!BZ34</f>
        <v>12.77449825729016</v>
      </c>
      <c r="H14" s="88" t="s">
        <v>2095</v>
      </c>
      <c r="I14" s="77">
        <f>+Planfin_ก.ค.63!BW35</f>
        <v>68939389.166666657</v>
      </c>
      <c r="J14" s="77">
        <f>+Planfin_ก.ค.63!BX35</f>
        <v>68325941.920000002</v>
      </c>
      <c r="K14" s="68">
        <f>+Planfin_ก.ค.63!BY35</f>
        <v>-613447.2466666667</v>
      </c>
      <c r="L14" s="96">
        <f>+Planfin_ก.ค.63!BZ35</f>
        <v>-0.88983562819741169</v>
      </c>
    </row>
    <row r="15" spans="2:12" ht="23.25">
      <c r="B15" s="85" t="s">
        <v>2096</v>
      </c>
      <c r="C15" s="60">
        <f>+Planfin_ก.ค.63!CD34</f>
        <v>126187229.84166665</v>
      </c>
      <c r="D15" s="60">
        <f>+Planfin_ก.ค.63!CE34</f>
        <v>126386932.79000002</v>
      </c>
      <c r="E15" s="60">
        <f>+Planfin_ก.ค.63!CF34</f>
        <v>199702.94833333345</v>
      </c>
      <c r="F15" s="87">
        <f>+Planfin_ก.ค.63!CG34</f>
        <v>0.15825923794658983</v>
      </c>
      <c r="H15" s="88" t="s">
        <v>2096</v>
      </c>
      <c r="I15" s="77">
        <f>+Planfin_ก.ค.63!CD35</f>
        <v>120213503.74166666</v>
      </c>
      <c r="J15" s="77">
        <f>+Planfin_ก.ค.63!CE35</f>
        <v>110655472.73</v>
      </c>
      <c r="K15" s="68">
        <f>+Planfin_ก.ค.63!CF35</f>
        <v>-9558031.0116666667</v>
      </c>
      <c r="L15" s="96">
        <f>+Planfin_ก.ค.63!CG35</f>
        <v>-7.9508796550896976</v>
      </c>
    </row>
    <row r="16" spans="2:12" ht="23.25">
      <c r="B16" s="85" t="s">
        <v>2097</v>
      </c>
      <c r="C16" s="60">
        <f>+Planfin_ก.ค.63!CK34</f>
        <v>39478500</v>
      </c>
      <c r="D16" s="60">
        <f>+Planfin_ก.ค.63!CL34</f>
        <v>40243264.340000011</v>
      </c>
      <c r="E16" s="60">
        <f>+Planfin_ก.ค.63!CM34</f>
        <v>764764.3400000002</v>
      </c>
      <c r="F16" s="87">
        <f>+Planfin_ก.ค.63!CN34</f>
        <v>1.9371666603341064</v>
      </c>
      <c r="H16" s="88" t="s">
        <v>2097</v>
      </c>
      <c r="I16" s="77">
        <f>+Planfin_ก.ค.63!CK35</f>
        <v>39457833.333333328</v>
      </c>
      <c r="J16" s="77">
        <f>+Planfin_ก.ค.63!CL35</f>
        <v>37555563.609999999</v>
      </c>
      <c r="K16" s="68">
        <f>+Planfin_ก.ค.63!CM35</f>
        <v>-1902269.7233333334</v>
      </c>
      <c r="L16" s="96">
        <f>+Planfin_ก.ค.63!CN35</f>
        <v>-4.8210192061567838</v>
      </c>
    </row>
    <row r="17" spans="2:12" ht="23.25">
      <c r="B17" s="85" t="s">
        <v>2098</v>
      </c>
      <c r="C17" s="60">
        <f>+Planfin_ก.ค.63!CR34</f>
        <v>93427153.950000018</v>
      </c>
      <c r="D17" s="60">
        <f>+Planfin_ก.ค.63!CS34</f>
        <v>93872544.839999989</v>
      </c>
      <c r="E17" s="60">
        <f>+Planfin_ก.ค.63!CT34</f>
        <v>445390.89000000019</v>
      </c>
      <c r="F17" s="87">
        <f>+Planfin_ก.ค.63!CU34</f>
        <v>0.47672531075747288</v>
      </c>
      <c r="H17" s="88" t="s">
        <v>2098</v>
      </c>
      <c r="I17" s="77">
        <f>+Planfin_ก.ค.63!CR35</f>
        <v>89676387.083333343</v>
      </c>
      <c r="J17" s="77">
        <f>+Planfin_ก.ค.63!CS35</f>
        <v>88254754.399999991</v>
      </c>
      <c r="K17" s="77">
        <f>+Planfin_ก.ค.63!CT35</f>
        <v>-1421632.6833333336</v>
      </c>
      <c r="L17" s="95">
        <f>+Planfin_ก.ค.63!CU35</f>
        <v>-1.5852921037198529</v>
      </c>
    </row>
    <row r="18" spans="2:12" ht="23.25">
      <c r="B18" s="85" t="s">
        <v>2099</v>
      </c>
      <c r="C18" s="60">
        <f>+Planfin_ก.ค.63!CY34</f>
        <v>43845400.833333336</v>
      </c>
      <c r="D18" s="60">
        <f>+Planfin_ก.ค.63!CZ34</f>
        <v>45528227.579999991</v>
      </c>
      <c r="E18" s="60">
        <f>+Planfin_ก.ค.63!DA34</f>
        <v>1682826.7466666668</v>
      </c>
      <c r="F18" s="87">
        <f>+Planfin_ก.ค.63!DB34</f>
        <v>3.83809182874958</v>
      </c>
      <c r="H18" s="88" t="s">
        <v>2099</v>
      </c>
      <c r="I18" s="77">
        <f>+Planfin_ก.ค.63!CY35</f>
        <v>41110749.999999993</v>
      </c>
      <c r="J18" s="77">
        <f>+Planfin_ก.ค.63!CZ35</f>
        <v>42512046.000000007</v>
      </c>
      <c r="K18" s="77">
        <f>+Planfin_ก.ค.63!DA35</f>
        <v>1401296</v>
      </c>
      <c r="L18" s="95">
        <f>+Planfin_ก.ค.63!DB35</f>
        <v>3.4085877781358893</v>
      </c>
    </row>
    <row r="19" spans="2:12" ht="23.25">
      <c r="B19" s="88" t="s">
        <v>2100</v>
      </c>
      <c r="C19" s="60">
        <f>+Planfin_ก.ค.63!DF34</f>
        <v>46384166.666666664</v>
      </c>
      <c r="D19" s="60">
        <f>+Planfin_ก.ค.63!DG34</f>
        <v>47670264.50999999</v>
      </c>
      <c r="E19" s="60">
        <f>+Planfin_ก.ค.63!DH34</f>
        <v>1286097.843333333</v>
      </c>
      <c r="F19" s="103">
        <f>+Planfin_ก.ค.63!DI34</f>
        <v>2.7727087404107</v>
      </c>
      <c r="H19" s="88" t="s">
        <v>2100</v>
      </c>
      <c r="I19" s="77">
        <f>+Planfin_ก.ค.63!DF35</f>
        <v>45458333.333333328</v>
      </c>
      <c r="J19" s="77">
        <f>+Planfin_ก.ค.63!DG35</f>
        <v>46125947.669999994</v>
      </c>
      <c r="K19" s="77">
        <f>+Planfin_ก.ค.63!DH35</f>
        <v>667614.33666666667</v>
      </c>
      <c r="L19" s="95">
        <f>+Planfin_ก.ค.63!DI35</f>
        <v>1.4686291549037582</v>
      </c>
    </row>
    <row r="20" spans="2:12" ht="23.25">
      <c r="B20" s="89" t="s">
        <v>2789</v>
      </c>
      <c r="C20" s="90">
        <f>+Planfin_ก.ค.63!DM34</f>
        <v>2582639966.4416661</v>
      </c>
      <c r="D20" s="90">
        <f>+Planfin_ก.ค.63!DN34</f>
        <v>2663795138.1100006</v>
      </c>
      <c r="E20" s="91">
        <f>+Planfin_ก.ค.63!DO34</f>
        <v>81155171.668333709</v>
      </c>
      <c r="F20" s="92">
        <f>+Planfin_ก.ค.63!DP34</f>
        <v>3.1423339188910813</v>
      </c>
      <c r="H20" s="97" t="s">
        <v>2789</v>
      </c>
      <c r="I20" s="98">
        <f>+Planfin_ก.ค.63!DM35</f>
        <v>2637167641.5499992</v>
      </c>
      <c r="J20" s="98">
        <f>+Planfin_ก.ค.63!DN35</f>
        <v>2574967082.29</v>
      </c>
      <c r="K20" s="98">
        <f>+Planfin_ก.ค.63!DO35</f>
        <v>-62200559.259999745</v>
      </c>
      <c r="L20" s="99">
        <f>+Planfin_ก.ค.63!DP35</f>
        <v>-2.3586122580907016</v>
      </c>
    </row>
    <row r="21" spans="2:12" ht="22.5">
      <c r="H21" s="62"/>
      <c r="I21" s="62"/>
      <c r="J21" s="62"/>
      <c r="K21" s="62"/>
      <c r="L21" s="62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37" priority="2" operator="lessThan">
      <formula>0</formula>
    </cfRule>
  </conditionalFormatting>
  <conditionalFormatting sqref="H4:L20">
    <cfRule type="cellIs" dxfId="36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2" sqref="B2:B15"/>
    </sheetView>
  </sheetViews>
  <sheetFormatPr defaultRowHeight="15"/>
  <cols>
    <col min="1" max="1" width="42.5703125" bestFit="1" customWidth="1"/>
    <col min="2" max="2" width="11.28515625" style="10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107">
        <v>-49.611558518518514</v>
      </c>
    </row>
    <row r="3" spans="1:2" ht="20.25" customHeight="1">
      <c r="A3" s="15" t="s">
        <v>2876</v>
      </c>
      <c r="B3" s="107">
        <v>-30.446846222222224</v>
      </c>
    </row>
    <row r="4" spans="1:2" ht="20.25" customHeight="1">
      <c r="A4" s="15" t="s">
        <v>2817</v>
      </c>
      <c r="B4" s="107">
        <v>36.726786666666662</v>
      </c>
    </row>
    <row r="5" spans="1:2" ht="20.25" customHeight="1">
      <c r="A5" s="15" t="s">
        <v>2877</v>
      </c>
      <c r="B5" s="107">
        <v>-21.914751552795028</v>
      </c>
    </row>
    <row r="6" spans="1:2" ht="20.25" customHeight="1">
      <c r="A6" s="15" t="s">
        <v>2878</v>
      </c>
      <c r="B6" s="107">
        <v>-4.3760084970205249</v>
      </c>
    </row>
    <row r="7" spans="1:2" ht="20.25" customHeight="1">
      <c r="A7" s="15" t="s">
        <v>2846</v>
      </c>
      <c r="B7" s="107">
        <v>-0.59745454545454546</v>
      </c>
    </row>
    <row r="8" spans="1:2" ht="20.25" customHeight="1">
      <c r="A8" s="15" t="s">
        <v>2824</v>
      </c>
      <c r="B8" s="107">
        <v>-9.0675000000000008</v>
      </c>
    </row>
    <row r="9" spans="1:2" ht="20.25" customHeight="1">
      <c r="A9" s="15" t="s">
        <v>2826</v>
      </c>
      <c r="B9" s="107">
        <v>-3.2684000000000002</v>
      </c>
    </row>
    <row r="10" spans="1:2" ht="20.25" customHeight="1">
      <c r="A10" s="15" t="s">
        <v>2828</v>
      </c>
      <c r="B10" s="107">
        <v>-44.855756470588233</v>
      </c>
    </row>
    <row r="11" spans="1:2" ht="20.25" customHeight="1">
      <c r="A11" s="15" t="s">
        <v>2830</v>
      </c>
      <c r="B11" s="107">
        <v>-11.748595294117647</v>
      </c>
    </row>
    <row r="12" spans="1:2" ht="20.25" customHeight="1">
      <c r="A12" s="15" t="s">
        <v>2832</v>
      </c>
      <c r="B12" s="107">
        <v>-46.180523543018296</v>
      </c>
    </row>
    <row r="13" spans="1:2" ht="20.25" customHeight="1">
      <c r="A13" s="15" t="s">
        <v>2879</v>
      </c>
      <c r="B13" s="107">
        <v>1.4531293333333333</v>
      </c>
    </row>
    <row r="14" spans="1:2" ht="20.25" customHeight="1">
      <c r="A14" s="15" t="s">
        <v>2836</v>
      </c>
      <c r="B14" s="108"/>
    </row>
    <row r="15" spans="1:2" ht="20.25" customHeight="1">
      <c r="A15" s="15" t="s">
        <v>2838</v>
      </c>
      <c r="B15" s="107">
        <v>-23.581947254477463</v>
      </c>
    </row>
    <row r="16" spans="1:2">
      <c r="A16" s="24" t="s">
        <v>2839</v>
      </c>
      <c r="B16" s="104">
        <v>-14.76</v>
      </c>
    </row>
    <row r="17" spans="2:2">
      <c r="B17" s="105"/>
    </row>
    <row r="36" spans="1:1">
      <c r="A36" s="63"/>
    </row>
  </sheetData>
  <conditionalFormatting sqref="B1">
    <cfRule type="cellIs" dxfId="35" priority="38" stopIfTrue="1" operator="lessThan">
      <formula>0</formula>
    </cfRule>
  </conditionalFormatting>
  <conditionalFormatting sqref="B17">
    <cfRule type="cellIs" dxfId="34" priority="33" stopIfTrue="1" operator="lessThan">
      <formula>0</formula>
    </cfRule>
  </conditionalFormatting>
  <conditionalFormatting sqref="B16">
    <cfRule type="cellIs" dxfId="33" priority="32" stopIfTrue="1" operator="lessThan">
      <formula>0</formula>
    </cfRule>
  </conditionalFormatting>
  <conditionalFormatting sqref="B2:B15">
    <cfRule type="cellIs" dxfId="3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471"/>
  <sheetViews>
    <sheetView workbookViewId="0">
      <selection activeCell="G409" sqref="G409:M411"/>
    </sheetView>
  </sheetViews>
  <sheetFormatPr defaultRowHeight="22.5" customHeight="1"/>
  <cols>
    <col min="1" max="1" width="11.85546875" customWidth="1"/>
    <col min="3" max="3" width="13.140625" customWidth="1"/>
    <col min="5" max="5" width="15" customWidth="1"/>
    <col min="7" max="11" width="16.140625" style="63" customWidth="1"/>
    <col min="12" max="12" width="16.140625" customWidth="1"/>
  </cols>
  <sheetData>
    <row r="1" spans="1:13" ht="22.5" customHeight="1">
      <c r="A1" s="128" t="s">
        <v>2883</v>
      </c>
      <c r="B1" s="128" t="s">
        <v>1923</v>
      </c>
      <c r="C1" s="135" t="s">
        <v>3</v>
      </c>
      <c r="D1" s="128" t="s">
        <v>2</v>
      </c>
      <c r="E1" s="128" t="s">
        <v>2895</v>
      </c>
      <c r="F1" s="128" t="s">
        <v>2842</v>
      </c>
      <c r="G1" s="133" t="s">
        <v>2884</v>
      </c>
      <c r="H1" s="133" t="s">
        <v>2885</v>
      </c>
      <c r="I1" s="133" t="s">
        <v>2886</v>
      </c>
      <c r="J1" s="133" t="s">
        <v>2887</v>
      </c>
      <c r="K1" s="133" t="s">
        <v>2888</v>
      </c>
      <c r="L1" s="128" t="s">
        <v>2889</v>
      </c>
      <c r="M1" s="128" t="s">
        <v>2890</v>
      </c>
    </row>
    <row r="2" spans="1:13" ht="22.5" hidden="1" customHeight="1">
      <c r="A2" s="129">
        <v>44043</v>
      </c>
      <c r="B2" s="130" t="s">
        <v>2019</v>
      </c>
      <c r="C2" s="136" t="s">
        <v>462</v>
      </c>
      <c r="D2" s="130" t="s">
        <v>461</v>
      </c>
      <c r="E2" s="130" t="s">
        <v>2896</v>
      </c>
      <c r="F2" s="137" t="s">
        <v>2790</v>
      </c>
      <c r="G2" s="134">
        <v>35801525.170000002</v>
      </c>
      <c r="H2" s="134">
        <v>37717989</v>
      </c>
      <c r="I2" s="134">
        <v>31431657.5</v>
      </c>
      <c r="J2" s="134">
        <v>30904575.689999998</v>
      </c>
      <c r="K2" s="134">
        <v>-527081.81000000006</v>
      </c>
      <c r="L2" s="131">
        <v>-1.6769138248595385</v>
      </c>
      <c r="M2" s="130" t="s">
        <v>2891</v>
      </c>
    </row>
    <row r="3" spans="1:13" ht="22.5" hidden="1" customHeight="1">
      <c r="A3" s="129">
        <v>44043</v>
      </c>
      <c r="B3" s="130" t="s">
        <v>2019</v>
      </c>
      <c r="C3" s="136" t="s">
        <v>462</v>
      </c>
      <c r="D3" s="130" t="s">
        <v>461</v>
      </c>
      <c r="E3" s="130" t="s">
        <v>2896</v>
      </c>
      <c r="F3" s="137" t="s">
        <v>2792</v>
      </c>
      <c r="G3" s="134">
        <v>347850</v>
      </c>
      <c r="H3" s="134">
        <v>332800</v>
      </c>
      <c r="I3" s="134">
        <v>277333.33333333331</v>
      </c>
      <c r="J3" s="134">
        <v>257400</v>
      </c>
      <c r="K3" s="134">
        <v>-19933.333333333336</v>
      </c>
      <c r="L3" s="131">
        <v>-7.1875</v>
      </c>
      <c r="M3" s="130" t="s">
        <v>2891</v>
      </c>
    </row>
    <row r="4" spans="1:13" ht="22.5" hidden="1" customHeight="1">
      <c r="A4" s="129">
        <v>44043</v>
      </c>
      <c r="B4" s="130" t="s">
        <v>2019</v>
      </c>
      <c r="C4" s="136" t="s">
        <v>462</v>
      </c>
      <c r="D4" s="130" t="s">
        <v>461</v>
      </c>
      <c r="E4" s="130" t="s">
        <v>2896</v>
      </c>
      <c r="F4" s="137" t="s">
        <v>2794</v>
      </c>
      <c r="G4" s="134">
        <v>411788</v>
      </c>
      <c r="H4" s="134">
        <v>370230</v>
      </c>
      <c r="I4" s="134">
        <v>308525</v>
      </c>
      <c r="J4" s="134">
        <v>223957</v>
      </c>
      <c r="K4" s="134">
        <v>-84568</v>
      </c>
      <c r="L4" s="131">
        <v>-27.410420549388217</v>
      </c>
      <c r="M4" s="130" t="s">
        <v>2891</v>
      </c>
    </row>
    <row r="5" spans="1:13" ht="22.5" hidden="1" customHeight="1">
      <c r="A5" s="129">
        <v>44043</v>
      </c>
      <c r="B5" s="130" t="s">
        <v>2019</v>
      </c>
      <c r="C5" s="136" t="s">
        <v>462</v>
      </c>
      <c r="D5" s="130" t="s">
        <v>461</v>
      </c>
      <c r="E5" s="130" t="s">
        <v>2896</v>
      </c>
      <c r="F5" s="137" t="s">
        <v>2797</v>
      </c>
      <c r="G5" s="134">
        <v>6578627.1500000004</v>
      </c>
      <c r="H5" s="134">
        <v>6791950</v>
      </c>
      <c r="I5" s="134">
        <v>5659958.333333333</v>
      </c>
      <c r="J5" s="134">
        <v>5806254.4800000004</v>
      </c>
      <c r="K5" s="134">
        <v>146296.14666666667</v>
      </c>
      <c r="L5" s="131">
        <v>2.584756601565088</v>
      </c>
      <c r="M5" s="130" t="s">
        <v>2892</v>
      </c>
    </row>
    <row r="6" spans="1:13" ht="22.5" hidden="1" customHeight="1">
      <c r="A6" s="129">
        <v>44043</v>
      </c>
      <c r="B6" s="130" t="s">
        <v>2019</v>
      </c>
      <c r="C6" s="136" t="s">
        <v>462</v>
      </c>
      <c r="D6" s="130" t="s">
        <v>461</v>
      </c>
      <c r="E6" s="130" t="s">
        <v>2896</v>
      </c>
      <c r="F6" s="137" t="s">
        <v>2799</v>
      </c>
      <c r="G6" s="134">
        <v>5043600.93</v>
      </c>
      <c r="H6" s="134">
        <v>4999030</v>
      </c>
      <c r="I6" s="134">
        <v>4165858.3333333335</v>
      </c>
      <c r="J6" s="134">
        <v>3302678.6</v>
      </c>
      <c r="K6" s="134">
        <v>-863179.73333333328</v>
      </c>
      <c r="L6" s="131">
        <v>-20.720333344668866</v>
      </c>
      <c r="M6" s="130" t="s">
        <v>2891</v>
      </c>
    </row>
    <row r="7" spans="1:13" ht="22.5" hidden="1" customHeight="1">
      <c r="A7" s="129">
        <v>44043</v>
      </c>
      <c r="B7" s="130" t="s">
        <v>2019</v>
      </c>
      <c r="C7" s="136" t="s">
        <v>462</v>
      </c>
      <c r="D7" s="130" t="s">
        <v>461</v>
      </c>
      <c r="E7" s="130" t="s">
        <v>2896</v>
      </c>
      <c r="F7" s="137" t="s">
        <v>2801</v>
      </c>
      <c r="G7" s="134">
        <v>113558.34</v>
      </c>
      <c r="H7" s="134">
        <v>33280</v>
      </c>
      <c r="I7" s="134">
        <v>27733.333333333332</v>
      </c>
      <c r="J7" s="134">
        <v>28375.07</v>
      </c>
      <c r="K7" s="134">
        <v>641.73666666666657</v>
      </c>
      <c r="L7" s="131">
        <v>2.3139543269230769</v>
      </c>
      <c r="M7" s="130" t="s">
        <v>2892</v>
      </c>
    </row>
    <row r="8" spans="1:13" ht="22.5" hidden="1" customHeight="1">
      <c r="A8" s="129">
        <v>44043</v>
      </c>
      <c r="B8" s="130" t="s">
        <v>2019</v>
      </c>
      <c r="C8" s="136" t="s">
        <v>462</v>
      </c>
      <c r="D8" s="130" t="s">
        <v>461</v>
      </c>
      <c r="E8" s="130" t="s">
        <v>2896</v>
      </c>
      <c r="F8" s="137" t="s">
        <v>2803</v>
      </c>
      <c r="G8" s="134">
        <v>6318402.5700000003</v>
      </c>
      <c r="H8" s="134">
        <v>6314400</v>
      </c>
      <c r="I8" s="134">
        <v>5262000</v>
      </c>
      <c r="J8" s="134">
        <v>4481643.24</v>
      </c>
      <c r="K8" s="134">
        <v>-780356.76</v>
      </c>
      <c r="L8" s="131">
        <v>-14.830041049030788</v>
      </c>
      <c r="M8" s="130" t="s">
        <v>2891</v>
      </c>
    </row>
    <row r="9" spans="1:13" ht="22.5" hidden="1" customHeight="1">
      <c r="A9" s="129">
        <v>44043</v>
      </c>
      <c r="B9" s="130" t="s">
        <v>2019</v>
      </c>
      <c r="C9" s="136" t="s">
        <v>462</v>
      </c>
      <c r="D9" s="130" t="s">
        <v>461</v>
      </c>
      <c r="E9" s="130" t="s">
        <v>2896</v>
      </c>
      <c r="F9" s="137" t="s">
        <v>2805</v>
      </c>
      <c r="G9" s="134">
        <v>46239701.490000002</v>
      </c>
      <c r="H9" s="134">
        <v>48089280</v>
      </c>
      <c r="I9" s="134">
        <v>40074400</v>
      </c>
      <c r="J9" s="134">
        <v>40262095.399999999</v>
      </c>
      <c r="K9" s="134">
        <v>187695.4</v>
      </c>
      <c r="L9" s="131">
        <v>0.46836733675363823</v>
      </c>
      <c r="M9" s="130" t="s">
        <v>2892</v>
      </c>
    </row>
    <row r="10" spans="1:13" ht="22.5" hidden="1" customHeight="1">
      <c r="A10" s="129">
        <v>44043</v>
      </c>
      <c r="B10" s="130" t="s">
        <v>2019</v>
      </c>
      <c r="C10" s="136" t="s">
        <v>462</v>
      </c>
      <c r="D10" s="130" t="s">
        <v>461</v>
      </c>
      <c r="E10" s="130" t="s">
        <v>2896</v>
      </c>
      <c r="F10" s="137" t="s">
        <v>2807</v>
      </c>
      <c r="G10" s="134">
        <v>4550621.38</v>
      </c>
      <c r="H10" s="134">
        <v>4018970</v>
      </c>
      <c r="I10" s="134">
        <v>3349141.666666667</v>
      </c>
      <c r="J10" s="134">
        <v>3444313.44</v>
      </c>
      <c r="K10" s="134">
        <v>95171.773333333331</v>
      </c>
      <c r="L10" s="131">
        <v>2.8416765489665265</v>
      </c>
      <c r="M10" s="130" t="s">
        <v>2892</v>
      </c>
    </row>
    <row r="11" spans="1:13" ht="22.5" hidden="1" customHeight="1">
      <c r="A11" s="129">
        <v>44043</v>
      </c>
      <c r="B11" s="130" t="s">
        <v>2019</v>
      </c>
      <c r="C11" s="136" t="s">
        <v>462</v>
      </c>
      <c r="D11" s="130" t="s">
        <v>461</v>
      </c>
      <c r="E11" s="130" t="s">
        <v>2896</v>
      </c>
      <c r="F11" s="137" t="s">
        <v>2870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2"/>
      <c r="M11" s="130" t="s">
        <v>2892</v>
      </c>
    </row>
    <row r="12" spans="1:13" ht="22.5" hidden="1" customHeight="1">
      <c r="A12" s="129">
        <v>44043</v>
      </c>
      <c r="B12" s="130" t="s">
        <v>2019</v>
      </c>
      <c r="C12" s="136" t="s">
        <v>462</v>
      </c>
      <c r="D12" s="130" t="s">
        <v>461</v>
      </c>
      <c r="E12" s="130" t="s">
        <v>2896</v>
      </c>
      <c r="F12" s="137" t="s">
        <v>2809</v>
      </c>
      <c r="G12" s="134">
        <v>1741912.22</v>
      </c>
      <c r="H12" s="134">
        <v>1372000</v>
      </c>
      <c r="I12" s="134">
        <v>1143333.3333333335</v>
      </c>
      <c r="J12" s="134">
        <v>1372000</v>
      </c>
      <c r="K12" s="134">
        <v>228666.66666666669</v>
      </c>
      <c r="L12" s="131">
        <v>20</v>
      </c>
      <c r="M12" s="130" t="s">
        <v>2892</v>
      </c>
    </row>
    <row r="13" spans="1:13" ht="22.5" hidden="1" customHeight="1">
      <c r="A13" s="129">
        <v>44043</v>
      </c>
      <c r="B13" s="130" t="s">
        <v>2019</v>
      </c>
      <c r="C13" s="136" t="s">
        <v>462</v>
      </c>
      <c r="D13" s="130" t="s">
        <v>461</v>
      </c>
      <c r="E13" s="130" t="s">
        <v>2896</v>
      </c>
      <c r="F13" s="137" t="s">
        <v>2865</v>
      </c>
      <c r="G13" s="134">
        <v>1020758.8</v>
      </c>
      <c r="H13" s="134">
        <v>1113190</v>
      </c>
      <c r="I13" s="134">
        <v>927658.33333333337</v>
      </c>
      <c r="J13" s="134">
        <v>890538.71</v>
      </c>
      <c r="K13" s="134">
        <v>-37119.623333333337</v>
      </c>
      <c r="L13" s="131">
        <v>-4.0014326395314361</v>
      </c>
      <c r="M13" s="130" t="s">
        <v>2891</v>
      </c>
    </row>
    <row r="14" spans="1:13" ht="22.5" hidden="1" customHeight="1">
      <c r="A14" s="129">
        <v>44043</v>
      </c>
      <c r="B14" s="130" t="s">
        <v>2019</v>
      </c>
      <c r="C14" s="136" t="s">
        <v>462</v>
      </c>
      <c r="D14" s="130" t="s">
        <v>461</v>
      </c>
      <c r="E14" s="130" t="s">
        <v>2896</v>
      </c>
      <c r="F14" s="141" t="s">
        <v>2812</v>
      </c>
      <c r="G14" s="134">
        <v>9526932.9299999997</v>
      </c>
      <c r="H14" s="134">
        <v>8484091.4000000004</v>
      </c>
      <c r="I14" s="134">
        <v>7070076.166666667</v>
      </c>
      <c r="J14" s="134">
        <v>7730340.3300000001</v>
      </c>
      <c r="K14" s="134">
        <v>660264.16333333333</v>
      </c>
      <c r="L14" s="131">
        <v>9.3388550245934407</v>
      </c>
      <c r="M14" s="130" t="s">
        <v>2891</v>
      </c>
    </row>
    <row r="15" spans="1:13" ht="22.5" hidden="1" customHeight="1">
      <c r="A15" s="129">
        <v>44043</v>
      </c>
      <c r="B15" s="130" t="s">
        <v>2019</v>
      </c>
      <c r="C15" s="136" t="s">
        <v>462</v>
      </c>
      <c r="D15" s="130" t="s">
        <v>461</v>
      </c>
      <c r="E15" s="130" t="s">
        <v>2896</v>
      </c>
      <c r="F15" s="141" t="s">
        <v>2814</v>
      </c>
      <c r="G15" s="134">
        <v>2683883.08</v>
      </c>
      <c r="H15" s="134">
        <v>2457601.7000000002</v>
      </c>
      <c r="I15" s="134">
        <v>2048001.4166666665</v>
      </c>
      <c r="J15" s="134">
        <v>2633744.7200000002</v>
      </c>
      <c r="K15" s="134">
        <v>585743.30333333334</v>
      </c>
      <c r="L15" s="131">
        <v>28.60072744904107</v>
      </c>
      <c r="M15" s="130" t="s">
        <v>2891</v>
      </c>
    </row>
    <row r="16" spans="1:13" ht="22.5" hidden="1" customHeight="1">
      <c r="A16" s="129">
        <v>44043</v>
      </c>
      <c r="B16" s="130" t="s">
        <v>2019</v>
      </c>
      <c r="C16" s="136" t="s">
        <v>462</v>
      </c>
      <c r="D16" s="130" t="s">
        <v>461</v>
      </c>
      <c r="E16" s="130" t="s">
        <v>2896</v>
      </c>
      <c r="F16" s="141" t="s">
        <v>2816</v>
      </c>
      <c r="G16" s="134">
        <v>261222.38</v>
      </c>
      <c r="H16" s="134">
        <v>682907.47</v>
      </c>
      <c r="I16" s="134">
        <v>569089.55833333347</v>
      </c>
      <c r="J16" s="134">
        <v>186222.79</v>
      </c>
      <c r="K16" s="134">
        <v>-382866.76833333337</v>
      </c>
      <c r="L16" s="131">
        <v>-67.277067858109675</v>
      </c>
      <c r="M16" s="130" t="s">
        <v>2892</v>
      </c>
    </row>
    <row r="17" spans="1:13" ht="22.5" hidden="1" customHeight="1">
      <c r="A17" s="129">
        <v>44043</v>
      </c>
      <c r="B17" s="130" t="s">
        <v>2019</v>
      </c>
      <c r="C17" s="136" t="s">
        <v>462</v>
      </c>
      <c r="D17" s="130" t="s">
        <v>461</v>
      </c>
      <c r="E17" s="130" t="s">
        <v>2896</v>
      </c>
      <c r="F17" s="141" t="s">
        <v>2818</v>
      </c>
      <c r="G17" s="134">
        <v>2429259.11</v>
      </c>
      <c r="H17" s="134">
        <v>3221559.25</v>
      </c>
      <c r="I17" s="134">
        <v>2684632.7083333335</v>
      </c>
      <c r="J17" s="134">
        <v>2176168.0299999998</v>
      </c>
      <c r="K17" s="134">
        <v>-508464.67833333334</v>
      </c>
      <c r="L17" s="131">
        <v>-18.939822820269409</v>
      </c>
      <c r="M17" s="130" t="s">
        <v>2892</v>
      </c>
    </row>
    <row r="18" spans="1:13" ht="22.5" hidden="1" customHeight="1">
      <c r="A18" s="129">
        <v>44043</v>
      </c>
      <c r="B18" s="130" t="s">
        <v>2019</v>
      </c>
      <c r="C18" s="136" t="s">
        <v>462</v>
      </c>
      <c r="D18" s="130" t="s">
        <v>461</v>
      </c>
      <c r="E18" s="130" t="s">
        <v>2896</v>
      </c>
      <c r="F18" s="141" t="s">
        <v>2820</v>
      </c>
      <c r="G18" s="134">
        <v>44586441</v>
      </c>
      <c r="H18" s="134">
        <v>48089280</v>
      </c>
      <c r="I18" s="134">
        <v>40074400</v>
      </c>
      <c r="J18" s="134">
        <v>38647832</v>
      </c>
      <c r="K18" s="134">
        <v>-1426568</v>
      </c>
      <c r="L18" s="131">
        <v>-3.5597987742798396</v>
      </c>
      <c r="M18" s="130" t="s">
        <v>2892</v>
      </c>
    </row>
    <row r="19" spans="1:13" ht="22.5" hidden="1" customHeight="1">
      <c r="A19" s="129">
        <v>44043</v>
      </c>
      <c r="B19" s="130" t="s">
        <v>2019</v>
      </c>
      <c r="C19" s="136" t="s">
        <v>462</v>
      </c>
      <c r="D19" s="130" t="s">
        <v>461</v>
      </c>
      <c r="E19" s="130" t="s">
        <v>2896</v>
      </c>
      <c r="F19" s="141" t="s">
        <v>2822</v>
      </c>
      <c r="G19" s="134">
        <v>7677887.5</v>
      </c>
      <c r="H19" s="134">
        <v>8130250</v>
      </c>
      <c r="I19" s="134">
        <v>6775208.333333334</v>
      </c>
      <c r="J19" s="134">
        <v>6574971.5</v>
      </c>
      <c r="K19" s="134">
        <v>-200236.83333333331</v>
      </c>
      <c r="L19" s="131">
        <v>-2.9554343347375545</v>
      </c>
      <c r="M19" s="130" t="s">
        <v>2892</v>
      </c>
    </row>
    <row r="20" spans="1:13" ht="22.5" hidden="1" customHeight="1">
      <c r="A20" s="129">
        <v>44043</v>
      </c>
      <c r="B20" s="130" t="s">
        <v>2019</v>
      </c>
      <c r="C20" s="136" t="s">
        <v>462</v>
      </c>
      <c r="D20" s="130" t="s">
        <v>461</v>
      </c>
      <c r="E20" s="130" t="s">
        <v>2896</v>
      </c>
      <c r="F20" s="141" t="s">
        <v>2823</v>
      </c>
      <c r="G20" s="134">
        <v>14085104</v>
      </c>
      <c r="H20" s="134">
        <v>13861120</v>
      </c>
      <c r="I20" s="134">
        <v>11550933.333333334</v>
      </c>
      <c r="J20" s="134">
        <v>11497987</v>
      </c>
      <c r="K20" s="134">
        <v>-52946.333333333328</v>
      </c>
      <c r="L20" s="131">
        <v>-0.45837277218579742</v>
      </c>
      <c r="M20" s="130" t="s">
        <v>2892</v>
      </c>
    </row>
    <row r="21" spans="1:13" ht="22.5" hidden="1" customHeight="1">
      <c r="A21" s="129">
        <v>44043</v>
      </c>
      <c r="B21" s="130" t="s">
        <v>2019</v>
      </c>
      <c r="C21" s="136" t="s">
        <v>462</v>
      </c>
      <c r="D21" s="130" t="s">
        <v>461</v>
      </c>
      <c r="E21" s="130" t="s">
        <v>2896</v>
      </c>
      <c r="F21" s="141" t="s">
        <v>2825</v>
      </c>
      <c r="G21" s="134">
        <v>3116219.49</v>
      </c>
      <c r="H21" s="134">
        <v>3212962</v>
      </c>
      <c r="I21" s="134">
        <v>2677468.3333333335</v>
      </c>
      <c r="J21" s="134">
        <v>2447297</v>
      </c>
      <c r="K21" s="134">
        <v>-230171.33333333331</v>
      </c>
      <c r="L21" s="131">
        <v>-8.5966033834200335</v>
      </c>
      <c r="M21" s="130" t="s">
        <v>2892</v>
      </c>
    </row>
    <row r="22" spans="1:13" ht="22.5" hidden="1" customHeight="1">
      <c r="A22" s="129">
        <v>44043</v>
      </c>
      <c r="B22" s="130" t="s">
        <v>2019</v>
      </c>
      <c r="C22" s="136" t="s">
        <v>462</v>
      </c>
      <c r="D22" s="130" t="s">
        <v>461</v>
      </c>
      <c r="E22" s="130" t="s">
        <v>2896</v>
      </c>
      <c r="F22" s="141" t="s">
        <v>2827</v>
      </c>
      <c r="G22" s="134">
        <v>2586472.84</v>
      </c>
      <c r="H22" s="134">
        <v>2750034</v>
      </c>
      <c r="I22" s="134">
        <v>2291695</v>
      </c>
      <c r="J22" s="134">
        <v>2447967.0300000003</v>
      </c>
      <c r="K22" s="134">
        <v>156272.03</v>
      </c>
      <c r="L22" s="131">
        <v>6.8190588189091486</v>
      </c>
      <c r="M22" s="130" t="s">
        <v>2891</v>
      </c>
    </row>
    <row r="23" spans="1:13" ht="22.5" hidden="1" customHeight="1">
      <c r="A23" s="129">
        <v>44043</v>
      </c>
      <c r="B23" s="130" t="s">
        <v>2019</v>
      </c>
      <c r="C23" s="136" t="s">
        <v>462</v>
      </c>
      <c r="D23" s="130" t="s">
        <v>461</v>
      </c>
      <c r="E23" s="130" t="s">
        <v>2896</v>
      </c>
      <c r="F23" s="141" t="s">
        <v>2829</v>
      </c>
      <c r="G23" s="134">
        <v>2654471.1</v>
      </c>
      <c r="H23" s="134">
        <v>2725460</v>
      </c>
      <c r="I23" s="134">
        <v>2271216.6666666665</v>
      </c>
      <c r="J23" s="134">
        <v>2322273.25</v>
      </c>
      <c r="K23" s="134">
        <v>51056.583333333328</v>
      </c>
      <c r="L23" s="131">
        <v>2.2479838265834027</v>
      </c>
      <c r="M23" s="130" t="s">
        <v>2891</v>
      </c>
    </row>
    <row r="24" spans="1:13" ht="22.5" hidden="1" customHeight="1">
      <c r="A24" s="129">
        <v>44043</v>
      </c>
      <c r="B24" s="130" t="s">
        <v>2019</v>
      </c>
      <c r="C24" s="136" t="s">
        <v>462</v>
      </c>
      <c r="D24" s="130" t="s">
        <v>461</v>
      </c>
      <c r="E24" s="130" t="s">
        <v>2896</v>
      </c>
      <c r="F24" s="141" t="s">
        <v>2831</v>
      </c>
      <c r="G24" s="134">
        <v>2670579.04</v>
      </c>
      <c r="H24" s="134">
        <v>2440750</v>
      </c>
      <c r="I24" s="134">
        <v>2033958.3333333333</v>
      </c>
      <c r="J24" s="134">
        <v>1809232.05</v>
      </c>
      <c r="K24" s="134">
        <v>-224726.28333333333</v>
      </c>
      <c r="L24" s="131">
        <v>-11.048716173307385</v>
      </c>
      <c r="M24" s="130" t="s">
        <v>2892</v>
      </c>
    </row>
    <row r="25" spans="1:13" ht="22.5" hidden="1" customHeight="1">
      <c r="A25" s="129">
        <v>44043</v>
      </c>
      <c r="B25" s="130" t="s">
        <v>2019</v>
      </c>
      <c r="C25" s="136" t="s">
        <v>462</v>
      </c>
      <c r="D25" s="130" t="s">
        <v>461</v>
      </c>
      <c r="E25" s="130" t="s">
        <v>2896</v>
      </c>
      <c r="F25" s="141" t="s">
        <v>2833</v>
      </c>
      <c r="G25" s="134">
        <v>3639091.92</v>
      </c>
      <c r="H25" s="134">
        <v>3473400</v>
      </c>
      <c r="I25" s="134">
        <v>2894500</v>
      </c>
      <c r="J25" s="134">
        <v>2770426.9000000004</v>
      </c>
      <c r="K25" s="134">
        <v>-124073.1</v>
      </c>
      <c r="L25" s="131">
        <v>-4.2865123510105381</v>
      </c>
      <c r="M25" s="130" t="s">
        <v>2892</v>
      </c>
    </row>
    <row r="26" spans="1:13" ht="22.5" hidden="1" customHeight="1">
      <c r="A26" s="129">
        <v>44043</v>
      </c>
      <c r="B26" s="130" t="s">
        <v>2019</v>
      </c>
      <c r="C26" s="136" t="s">
        <v>462</v>
      </c>
      <c r="D26" s="130" t="s">
        <v>461</v>
      </c>
      <c r="E26" s="130" t="s">
        <v>2896</v>
      </c>
      <c r="F26" s="141" t="s">
        <v>2835</v>
      </c>
      <c r="G26" s="134">
        <v>53031.85</v>
      </c>
      <c r="H26" s="134">
        <v>92310</v>
      </c>
      <c r="I26" s="134">
        <v>76925</v>
      </c>
      <c r="J26" s="134">
        <v>64921.100000000006</v>
      </c>
      <c r="K26" s="134">
        <v>-12003.9</v>
      </c>
      <c r="L26" s="131">
        <v>-15.604679883002925</v>
      </c>
      <c r="M26" s="130" t="s">
        <v>2892</v>
      </c>
    </row>
    <row r="27" spans="1:13" ht="22.5" hidden="1" customHeight="1">
      <c r="A27" s="129">
        <v>44043</v>
      </c>
      <c r="B27" s="130" t="s">
        <v>2019</v>
      </c>
      <c r="C27" s="136" t="s">
        <v>462</v>
      </c>
      <c r="D27" s="130" t="s">
        <v>461</v>
      </c>
      <c r="E27" s="130" t="s">
        <v>2896</v>
      </c>
      <c r="F27" s="141" t="s">
        <v>2837</v>
      </c>
      <c r="G27" s="134">
        <v>10202825.619999999</v>
      </c>
      <c r="H27" s="134">
        <v>9385546</v>
      </c>
      <c r="I27" s="134">
        <v>7821288.333333334</v>
      </c>
      <c r="J27" s="134">
        <v>7475462.54</v>
      </c>
      <c r="K27" s="134">
        <v>-345825.79333333333</v>
      </c>
      <c r="L27" s="131">
        <v>-4.4215962715434989</v>
      </c>
      <c r="M27" s="130" t="s">
        <v>2892</v>
      </c>
    </row>
    <row r="28" spans="1:13" ht="22.5" hidden="1" customHeight="1">
      <c r="A28" s="129">
        <v>44043</v>
      </c>
      <c r="B28" s="130" t="s">
        <v>2019</v>
      </c>
      <c r="C28" s="136" t="s">
        <v>462</v>
      </c>
      <c r="D28" s="130" t="s">
        <v>461</v>
      </c>
      <c r="E28" s="130" t="s">
        <v>2896</v>
      </c>
      <c r="F28" s="141" t="s">
        <v>2872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2"/>
      <c r="M28" s="130" t="s">
        <v>2891</v>
      </c>
    </row>
    <row r="29" spans="1:13" ht="22.5" hidden="1" customHeight="1">
      <c r="A29" s="129">
        <v>44043</v>
      </c>
      <c r="B29" s="130" t="s">
        <v>2019</v>
      </c>
      <c r="C29" s="136" t="s">
        <v>462</v>
      </c>
      <c r="D29" s="130" t="s">
        <v>461</v>
      </c>
      <c r="E29" s="130" t="s">
        <v>1944</v>
      </c>
      <c r="F29" s="139" t="s">
        <v>2852</v>
      </c>
      <c r="G29" s="134">
        <v>3244498.12</v>
      </c>
      <c r="H29" s="134">
        <v>0</v>
      </c>
      <c r="I29" s="134">
        <v>0</v>
      </c>
      <c r="J29" s="134">
        <v>6568992.1199999936</v>
      </c>
      <c r="K29" s="134">
        <v>6568992.1199999899</v>
      </c>
      <c r="L29" s="132"/>
      <c r="M29" s="130" t="s">
        <v>2892</v>
      </c>
    </row>
    <row r="30" spans="1:13" ht="22.5" hidden="1" customHeight="1">
      <c r="A30" s="129">
        <v>44043</v>
      </c>
      <c r="B30" s="130" t="s">
        <v>2019</v>
      </c>
      <c r="C30" s="136" t="s">
        <v>462</v>
      </c>
      <c r="D30" s="130" t="s">
        <v>461</v>
      </c>
      <c r="E30" s="130" t="s">
        <v>1944</v>
      </c>
      <c r="F30" s="139" t="s">
        <v>2853</v>
      </c>
      <c r="G30" s="134">
        <v>15633507.67</v>
      </c>
      <c r="H30" s="134">
        <v>0</v>
      </c>
      <c r="I30" s="134">
        <v>0</v>
      </c>
      <c r="J30" s="134">
        <v>20878834.690000001</v>
      </c>
      <c r="K30" s="134">
        <v>20878834.690000001</v>
      </c>
      <c r="L30" s="132"/>
      <c r="M30" s="130" t="s">
        <v>2892</v>
      </c>
    </row>
    <row r="31" spans="1:13" ht="22.5" hidden="1" customHeight="1">
      <c r="A31" s="129">
        <v>44043</v>
      </c>
      <c r="B31" s="130" t="s">
        <v>2019</v>
      </c>
      <c r="C31" s="136" t="s">
        <v>462</v>
      </c>
      <c r="D31" s="130" t="s">
        <v>461</v>
      </c>
      <c r="E31" s="130" t="s">
        <v>1944</v>
      </c>
      <c r="F31" s="139" t="s">
        <v>2854</v>
      </c>
      <c r="G31" s="134">
        <v>-23167453.059999999</v>
      </c>
      <c r="H31" s="134">
        <v>0</v>
      </c>
      <c r="I31" s="134">
        <v>0</v>
      </c>
      <c r="J31" s="134">
        <v>-29197525.159999996</v>
      </c>
      <c r="K31" s="134">
        <v>-29197525.16</v>
      </c>
      <c r="L31" s="132"/>
      <c r="M31" s="130" t="s">
        <v>2892</v>
      </c>
    </row>
    <row r="32" spans="1:13" ht="22.5" hidden="1" customHeight="1">
      <c r="A32" s="129">
        <v>44043</v>
      </c>
      <c r="B32" s="130" t="s">
        <v>2019</v>
      </c>
      <c r="C32" s="136" t="s">
        <v>464</v>
      </c>
      <c r="D32" s="130" t="s">
        <v>463</v>
      </c>
      <c r="E32" s="130" t="s">
        <v>2896</v>
      </c>
      <c r="F32" s="139" t="s">
        <v>2790</v>
      </c>
      <c r="G32" s="134">
        <v>25548812.719999999</v>
      </c>
      <c r="H32" s="134">
        <v>30474059.670000002</v>
      </c>
      <c r="I32" s="134">
        <v>25395049.725000001</v>
      </c>
      <c r="J32" s="134">
        <v>22373114.980000004</v>
      </c>
      <c r="K32" s="134">
        <v>-3021934.7450000001</v>
      </c>
      <c r="L32" s="131">
        <v>-11.899700050695609</v>
      </c>
      <c r="M32" s="130" t="s">
        <v>2891</v>
      </c>
    </row>
    <row r="33" spans="1:13" ht="22.5" hidden="1" customHeight="1">
      <c r="A33" s="129">
        <v>44043</v>
      </c>
      <c r="B33" s="130" t="s">
        <v>2019</v>
      </c>
      <c r="C33" s="136" t="s">
        <v>464</v>
      </c>
      <c r="D33" s="130" t="s">
        <v>463</v>
      </c>
      <c r="E33" s="130" t="s">
        <v>2896</v>
      </c>
      <c r="F33" s="139" t="s">
        <v>2792</v>
      </c>
      <c r="G33" s="134">
        <v>128150</v>
      </c>
      <c r="H33" s="134">
        <v>100000</v>
      </c>
      <c r="I33" s="134">
        <v>83333.333333333343</v>
      </c>
      <c r="J33" s="134">
        <v>103550</v>
      </c>
      <c r="K33" s="134">
        <v>20216.666666666668</v>
      </c>
      <c r="L33" s="131">
        <v>24.26</v>
      </c>
      <c r="M33" s="130" t="s">
        <v>2892</v>
      </c>
    </row>
    <row r="34" spans="1:13" ht="22.5" hidden="1" customHeight="1">
      <c r="A34" s="129">
        <v>44043</v>
      </c>
      <c r="B34" s="130" t="s">
        <v>2019</v>
      </c>
      <c r="C34" s="136" t="s">
        <v>464</v>
      </c>
      <c r="D34" s="130" t="s">
        <v>463</v>
      </c>
      <c r="E34" s="130" t="s">
        <v>2896</v>
      </c>
      <c r="F34" s="139" t="s">
        <v>2794</v>
      </c>
      <c r="G34" s="134">
        <v>97976</v>
      </c>
      <c r="H34" s="134">
        <v>10000</v>
      </c>
      <c r="I34" s="134">
        <v>8333.3333333333339</v>
      </c>
      <c r="J34" s="134">
        <v>24445</v>
      </c>
      <c r="K34" s="134">
        <v>16111.666666666666</v>
      </c>
      <c r="L34" s="131">
        <v>193.33999999999997</v>
      </c>
      <c r="M34" s="130" t="s">
        <v>2892</v>
      </c>
    </row>
    <row r="35" spans="1:13" ht="22.5" hidden="1" customHeight="1">
      <c r="A35" s="129">
        <v>44043</v>
      </c>
      <c r="B35" s="130" t="s">
        <v>2019</v>
      </c>
      <c r="C35" s="136" t="s">
        <v>464</v>
      </c>
      <c r="D35" s="130" t="s">
        <v>463</v>
      </c>
      <c r="E35" s="130" t="s">
        <v>2896</v>
      </c>
      <c r="F35" s="139" t="s">
        <v>2797</v>
      </c>
      <c r="G35" s="134">
        <v>4881070.1500000004</v>
      </c>
      <c r="H35" s="134">
        <v>5800000</v>
      </c>
      <c r="I35" s="134">
        <v>4833333.333333333</v>
      </c>
      <c r="J35" s="134">
        <v>3989187.52</v>
      </c>
      <c r="K35" s="134">
        <v>-844145.81333333324</v>
      </c>
      <c r="L35" s="131">
        <v>-17.465085793103448</v>
      </c>
      <c r="M35" s="130" t="s">
        <v>2891</v>
      </c>
    </row>
    <row r="36" spans="1:13" ht="22.5" hidden="1" customHeight="1">
      <c r="A36" s="129">
        <v>44043</v>
      </c>
      <c r="B36" s="130" t="s">
        <v>2019</v>
      </c>
      <c r="C36" s="136" t="s">
        <v>464</v>
      </c>
      <c r="D36" s="130" t="s">
        <v>463</v>
      </c>
      <c r="E36" s="130" t="s">
        <v>2896</v>
      </c>
      <c r="F36" s="139" t="s">
        <v>2799</v>
      </c>
      <c r="G36" s="134">
        <v>2128603.66</v>
      </c>
      <c r="H36" s="134">
        <v>4400000</v>
      </c>
      <c r="I36" s="134">
        <v>3666666.6666666665</v>
      </c>
      <c r="J36" s="134">
        <v>32626.109999999986</v>
      </c>
      <c r="K36" s="134">
        <v>-3634040.5566666666</v>
      </c>
      <c r="L36" s="131">
        <v>-99.110196999999999</v>
      </c>
      <c r="M36" s="130" t="s">
        <v>2891</v>
      </c>
    </row>
    <row r="37" spans="1:13" ht="22.5" hidden="1" customHeight="1">
      <c r="A37" s="129">
        <v>44043</v>
      </c>
      <c r="B37" s="130" t="s">
        <v>2019</v>
      </c>
      <c r="C37" s="136" t="s">
        <v>464</v>
      </c>
      <c r="D37" s="130" t="s">
        <v>463</v>
      </c>
      <c r="E37" s="130" t="s">
        <v>2896</v>
      </c>
      <c r="F37" s="139" t="s">
        <v>2801</v>
      </c>
      <c r="G37" s="134">
        <v>296548</v>
      </c>
      <c r="H37" s="134">
        <v>720000</v>
      </c>
      <c r="I37" s="134">
        <v>600000</v>
      </c>
      <c r="J37" s="134">
        <v>368446</v>
      </c>
      <c r="K37" s="134">
        <v>-231554</v>
      </c>
      <c r="L37" s="131">
        <v>-38.592333333333329</v>
      </c>
      <c r="M37" s="130" t="s">
        <v>2891</v>
      </c>
    </row>
    <row r="38" spans="1:13" ht="22.5" hidden="1" customHeight="1">
      <c r="A38" s="129">
        <v>44043</v>
      </c>
      <c r="B38" s="130" t="s">
        <v>2019</v>
      </c>
      <c r="C38" s="136" t="s">
        <v>464</v>
      </c>
      <c r="D38" s="130" t="s">
        <v>463</v>
      </c>
      <c r="E38" s="130" t="s">
        <v>2896</v>
      </c>
      <c r="F38" s="139" t="s">
        <v>2803</v>
      </c>
      <c r="G38" s="134">
        <v>5646886.3600000003</v>
      </c>
      <c r="H38" s="134">
        <v>2950000</v>
      </c>
      <c r="I38" s="134">
        <v>2458333.333333333</v>
      </c>
      <c r="J38" s="134">
        <v>4914381.25</v>
      </c>
      <c r="K38" s="134">
        <v>2456047.9166666665</v>
      </c>
      <c r="L38" s="131">
        <v>99.907033898305087</v>
      </c>
      <c r="M38" s="130" t="s">
        <v>2892</v>
      </c>
    </row>
    <row r="39" spans="1:13" ht="22.5" hidden="1" customHeight="1">
      <c r="A39" s="129">
        <v>44043</v>
      </c>
      <c r="B39" s="130" t="s">
        <v>2019</v>
      </c>
      <c r="C39" s="136" t="s">
        <v>464</v>
      </c>
      <c r="D39" s="130" t="s">
        <v>463</v>
      </c>
      <c r="E39" s="130" t="s">
        <v>2896</v>
      </c>
      <c r="F39" s="139" t="s">
        <v>2805</v>
      </c>
      <c r="G39" s="134">
        <v>35506170.210000001</v>
      </c>
      <c r="H39" s="134">
        <v>40003800</v>
      </c>
      <c r="I39" s="134">
        <v>33336500</v>
      </c>
      <c r="J39" s="134">
        <v>28313247.23</v>
      </c>
      <c r="K39" s="134">
        <v>-5023252.7699999996</v>
      </c>
      <c r="L39" s="131">
        <v>-15.068326818952201</v>
      </c>
      <c r="M39" s="130" t="s">
        <v>2891</v>
      </c>
    </row>
    <row r="40" spans="1:13" ht="22.5" hidden="1" customHeight="1">
      <c r="A40" s="129">
        <v>44043</v>
      </c>
      <c r="B40" s="130" t="s">
        <v>2019</v>
      </c>
      <c r="C40" s="136" t="s">
        <v>464</v>
      </c>
      <c r="D40" s="130" t="s">
        <v>463</v>
      </c>
      <c r="E40" s="130" t="s">
        <v>2896</v>
      </c>
      <c r="F40" s="139" t="s">
        <v>2807</v>
      </c>
      <c r="G40" s="134">
        <v>4204588.3499999996</v>
      </c>
      <c r="H40" s="134">
        <v>4940000</v>
      </c>
      <c r="I40" s="134">
        <v>4116666.6666666665</v>
      </c>
      <c r="J40" s="134">
        <v>5027532.03</v>
      </c>
      <c r="K40" s="134">
        <v>910865.36333333328</v>
      </c>
      <c r="L40" s="131">
        <v>22.126284129554659</v>
      </c>
      <c r="M40" s="130" t="s">
        <v>2892</v>
      </c>
    </row>
    <row r="41" spans="1:13" ht="22.5" hidden="1" customHeight="1">
      <c r="A41" s="129">
        <v>44043</v>
      </c>
      <c r="B41" s="130" t="s">
        <v>2019</v>
      </c>
      <c r="C41" s="136" t="s">
        <v>464</v>
      </c>
      <c r="D41" s="130" t="s">
        <v>463</v>
      </c>
      <c r="E41" s="130" t="s">
        <v>2896</v>
      </c>
      <c r="F41" s="139" t="s">
        <v>2809</v>
      </c>
      <c r="G41" s="134">
        <v>55038919.229999997</v>
      </c>
      <c r="H41" s="134">
        <v>1280804.8700000001</v>
      </c>
      <c r="I41" s="134">
        <v>1067337.3916666668</v>
      </c>
      <c r="J41" s="134">
        <v>1280804.92</v>
      </c>
      <c r="K41" s="134">
        <v>213467.52833333332</v>
      </c>
      <c r="L41" s="131">
        <v>20.00000468455433</v>
      </c>
      <c r="M41" s="130" t="s">
        <v>2892</v>
      </c>
    </row>
    <row r="42" spans="1:13" ht="22.5" hidden="1" customHeight="1">
      <c r="A42" s="129">
        <v>44043</v>
      </c>
      <c r="B42" s="130" t="s">
        <v>2019</v>
      </c>
      <c r="C42" s="136" t="s">
        <v>464</v>
      </c>
      <c r="D42" s="130" t="s">
        <v>463</v>
      </c>
      <c r="E42" s="130" t="s">
        <v>2896</v>
      </c>
      <c r="F42" s="139" t="s">
        <v>2865</v>
      </c>
      <c r="G42" s="134">
        <v>759953.96</v>
      </c>
      <c r="H42" s="134">
        <v>680000</v>
      </c>
      <c r="I42" s="134">
        <v>566666.66666666674</v>
      </c>
      <c r="J42" s="134">
        <v>357588.13000000006</v>
      </c>
      <c r="K42" s="134">
        <v>-209078.53666666668</v>
      </c>
      <c r="L42" s="131">
        <v>-36.896212352941177</v>
      </c>
      <c r="M42" s="130" t="s">
        <v>2891</v>
      </c>
    </row>
    <row r="43" spans="1:13" ht="22.5" hidden="1" customHeight="1">
      <c r="A43" s="129">
        <v>44043</v>
      </c>
      <c r="B43" s="130" t="s">
        <v>2019</v>
      </c>
      <c r="C43" s="136" t="s">
        <v>464</v>
      </c>
      <c r="D43" s="130" t="s">
        <v>463</v>
      </c>
      <c r="E43" s="130" t="s">
        <v>2896</v>
      </c>
      <c r="F43" s="141" t="s">
        <v>2812</v>
      </c>
      <c r="G43" s="134">
        <v>9043667.75</v>
      </c>
      <c r="H43" s="134">
        <v>10500000</v>
      </c>
      <c r="I43" s="134">
        <v>8750000</v>
      </c>
      <c r="J43" s="134">
        <v>7571030.1500000004</v>
      </c>
      <c r="K43" s="134">
        <v>-1178969.8500000001</v>
      </c>
      <c r="L43" s="131">
        <v>-13.473941142857143</v>
      </c>
      <c r="M43" s="130" t="s">
        <v>2892</v>
      </c>
    </row>
    <row r="44" spans="1:13" ht="22.5" hidden="1" customHeight="1">
      <c r="A44" s="129">
        <v>44043</v>
      </c>
      <c r="B44" s="130" t="s">
        <v>2019</v>
      </c>
      <c r="C44" s="136" t="s">
        <v>464</v>
      </c>
      <c r="D44" s="130" t="s">
        <v>463</v>
      </c>
      <c r="E44" s="130" t="s">
        <v>2896</v>
      </c>
      <c r="F44" s="141" t="s">
        <v>2814</v>
      </c>
      <c r="G44" s="134">
        <v>1594242.52</v>
      </c>
      <c r="H44" s="134">
        <v>1900000</v>
      </c>
      <c r="I44" s="134">
        <v>1583333.3333333333</v>
      </c>
      <c r="J44" s="134">
        <v>774774.43</v>
      </c>
      <c r="K44" s="134">
        <v>-808558.90333333332</v>
      </c>
      <c r="L44" s="131">
        <v>-51.066878105263157</v>
      </c>
      <c r="M44" s="130" t="s">
        <v>2892</v>
      </c>
    </row>
    <row r="45" spans="1:13" ht="22.5" hidden="1" customHeight="1">
      <c r="A45" s="129">
        <v>44043</v>
      </c>
      <c r="B45" s="130" t="s">
        <v>2019</v>
      </c>
      <c r="C45" s="136" t="s">
        <v>464</v>
      </c>
      <c r="D45" s="130" t="s">
        <v>463</v>
      </c>
      <c r="E45" s="130" t="s">
        <v>2896</v>
      </c>
      <c r="F45" s="141" t="s">
        <v>2816</v>
      </c>
      <c r="G45" s="134">
        <v>161588.66</v>
      </c>
      <c r="H45" s="134">
        <v>398755.3</v>
      </c>
      <c r="I45" s="134">
        <v>332296.08333333337</v>
      </c>
      <c r="J45" s="134">
        <v>101720.93</v>
      </c>
      <c r="K45" s="134">
        <v>-230575.15333333335</v>
      </c>
      <c r="L45" s="131">
        <v>-69.388465557699178</v>
      </c>
      <c r="M45" s="130" t="s">
        <v>2892</v>
      </c>
    </row>
    <row r="46" spans="1:13" ht="22.5" hidden="1" customHeight="1">
      <c r="A46" s="129">
        <v>44043</v>
      </c>
      <c r="B46" s="130" t="s">
        <v>2019</v>
      </c>
      <c r="C46" s="136" t="s">
        <v>464</v>
      </c>
      <c r="D46" s="130" t="s">
        <v>463</v>
      </c>
      <c r="E46" s="130" t="s">
        <v>2896</v>
      </c>
      <c r="F46" s="141" t="s">
        <v>2818</v>
      </c>
      <c r="G46" s="134">
        <v>2536962.48</v>
      </c>
      <c r="H46" s="134">
        <v>3500000</v>
      </c>
      <c r="I46" s="134">
        <v>2916666.666666667</v>
      </c>
      <c r="J46" s="134">
        <v>2200753.9900000002</v>
      </c>
      <c r="K46" s="134">
        <v>-715912.67666666664</v>
      </c>
      <c r="L46" s="131">
        <v>-24.545577485714286</v>
      </c>
      <c r="M46" s="130" t="s">
        <v>2892</v>
      </c>
    </row>
    <row r="47" spans="1:13" ht="22.5" hidden="1" customHeight="1">
      <c r="A47" s="129">
        <v>44043</v>
      </c>
      <c r="B47" s="130" t="s">
        <v>2019</v>
      </c>
      <c r="C47" s="136" t="s">
        <v>464</v>
      </c>
      <c r="D47" s="130" t="s">
        <v>463</v>
      </c>
      <c r="E47" s="130" t="s">
        <v>2896</v>
      </c>
      <c r="F47" s="141" t="s">
        <v>2820</v>
      </c>
      <c r="G47" s="134">
        <v>35506170.210000001</v>
      </c>
      <c r="H47" s="134">
        <v>40003800</v>
      </c>
      <c r="I47" s="134">
        <v>33336500</v>
      </c>
      <c r="J47" s="134">
        <v>28313247.23</v>
      </c>
      <c r="K47" s="134">
        <v>-5023252.7699999996</v>
      </c>
      <c r="L47" s="131">
        <v>-15.068326818952201</v>
      </c>
      <c r="M47" s="130" t="s">
        <v>2892</v>
      </c>
    </row>
    <row r="48" spans="1:13" ht="22.5" hidden="1" customHeight="1">
      <c r="A48" s="129">
        <v>44043</v>
      </c>
      <c r="B48" s="130" t="s">
        <v>2019</v>
      </c>
      <c r="C48" s="136" t="s">
        <v>464</v>
      </c>
      <c r="D48" s="130" t="s">
        <v>463</v>
      </c>
      <c r="E48" s="130" t="s">
        <v>2896</v>
      </c>
      <c r="F48" s="141" t="s">
        <v>2822</v>
      </c>
      <c r="G48" s="134">
        <v>6232011.7199999997</v>
      </c>
      <c r="H48" s="134">
        <v>6270000</v>
      </c>
      <c r="I48" s="134">
        <v>5225000</v>
      </c>
      <c r="J48" s="134">
        <v>5650333</v>
      </c>
      <c r="K48" s="134">
        <v>425333</v>
      </c>
      <c r="L48" s="131">
        <v>8.1403444976076553</v>
      </c>
      <c r="M48" s="130" t="s">
        <v>2891</v>
      </c>
    </row>
    <row r="49" spans="1:13" ht="22.5" hidden="1" customHeight="1">
      <c r="A49" s="129">
        <v>44043</v>
      </c>
      <c r="B49" s="130" t="s">
        <v>2019</v>
      </c>
      <c r="C49" s="136" t="s">
        <v>464</v>
      </c>
      <c r="D49" s="130" t="s">
        <v>463</v>
      </c>
      <c r="E49" s="130" t="s">
        <v>2896</v>
      </c>
      <c r="F49" s="141" t="s">
        <v>2823</v>
      </c>
      <c r="G49" s="134">
        <v>8982253.5</v>
      </c>
      <c r="H49" s="134">
        <v>8706100</v>
      </c>
      <c r="I49" s="134">
        <v>7255083.333333334</v>
      </c>
      <c r="J49" s="134">
        <v>7815083.5</v>
      </c>
      <c r="K49" s="134">
        <v>560000.16666666663</v>
      </c>
      <c r="L49" s="131">
        <v>7.7187282480100166</v>
      </c>
      <c r="M49" s="130" t="s">
        <v>2891</v>
      </c>
    </row>
    <row r="50" spans="1:13" ht="22.5" hidden="1" customHeight="1">
      <c r="A50" s="129">
        <v>44043</v>
      </c>
      <c r="B50" s="130" t="s">
        <v>2019</v>
      </c>
      <c r="C50" s="136" t="s">
        <v>464</v>
      </c>
      <c r="D50" s="130" t="s">
        <v>463</v>
      </c>
      <c r="E50" s="130" t="s">
        <v>2896</v>
      </c>
      <c r="F50" s="141" t="s">
        <v>2825</v>
      </c>
      <c r="G50" s="134">
        <v>1820273.5</v>
      </c>
      <c r="H50" s="134">
        <v>1796200</v>
      </c>
      <c r="I50" s="134">
        <v>1496833.3333333333</v>
      </c>
      <c r="J50" s="134">
        <v>1444248.66</v>
      </c>
      <c r="K50" s="134">
        <v>-52584.673333333332</v>
      </c>
      <c r="L50" s="131">
        <v>-3.513061351742568</v>
      </c>
      <c r="M50" s="130" t="s">
        <v>2892</v>
      </c>
    </row>
    <row r="51" spans="1:13" ht="22.5" hidden="1" customHeight="1">
      <c r="A51" s="129">
        <v>44043</v>
      </c>
      <c r="B51" s="130" t="s">
        <v>2019</v>
      </c>
      <c r="C51" s="136" t="s">
        <v>464</v>
      </c>
      <c r="D51" s="130" t="s">
        <v>463</v>
      </c>
      <c r="E51" s="130" t="s">
        <v>2896</v>
      </c>
      <c r="F51" s="141" t="s">
        <v>2827</v>
      </c>
      <c r="G51" s="134">
        <v>2396237.38</v>
      </c>
      <c r="H51" s="134">
        <v>1636000</v>
      </c>
      <c r="I51" s="134">
        <v>1363333.3333333335</v>
      </c>
      <c r="J51" s="134">
        <v>1567506.97</v>
      </c>
      <c r="K51" s="134">
        <v>204173.63666666666</v>
      </c>
      <c r="L51" s="131">
        <v>14.976061369193152</v>
      </c>
      <c r="M51" s="130" t="s">
        <v>2891</v>
      </c>
    </row>
    <row r="52" spans="1:13" ht="22.5" hidden="1" customHeight="1">
      <c r="A52" s="129">
        <v>44043</v>
      </c>
      <c r="B52" s="130" t="s">
        <v>2019</v>
      </c>
      <c r="C52" s="136" t="s">
        <v>464</v>
      </c>
      <c r="D52" s="130" t="s">
        <v>463</v>
      </c>
      <c r="E52" s="130" t="s">
        <v>2896</v>
      </c>
      <c r="F52" s="141" t="s">
        <v>2829</v>
      </c>
      <c r="G52" s="134">
        <v>2476628.91</v>
      </c>
      <c r="H52" s="134">
        <v>2588000</v>
      </c>
      <c r="I52" s="134">
        <v>2156666.6666666665</v>
      </c>
      <c r="J52" s="134">
        <v>1896303.26</v>
      </c>
      <c r="K52" s="134">
        <v>-260363.40666666668</v>
      </c>
      <c r="L52" s="131">
        <v>-12.072491808346212</v>
      </c>
      <c r="M52" s="130" t="s">
        <v>2892</v>
      </c>
    </row>
    <row r="53" spans="1:13" ht="22.5" hidden="1" customHeight="1">
      <c r="A53" s="129">
        <v>44043</v>
      </c>
      <c r="B53" s="130" t="s">
        <v>2019</v>
      </c>
      <c r="C53" s="136" t="s">
        <v>464</v>
      </c>
      <c r="D53" s="130" t="s">
        <v>463</v>
      </c>
      <c r="E53" s="130" t="s">
        <v>2896</v>
      </c>
      <c r="F53" s="141" t="s">
        <v>2831</v>
      </c>
      <c r="G53" s="134">
        <v>1988443.37</v>
      </c>
      <c r="H53" s="134">
        <v>1992000</v>
      </c>
      <c r="I53" s="134">
        <v>1660000</v>
      </c>
      <c r="J53" s="134">
        <v>1821685</v>
      </c>
      <c r="K53" s="134">
        <v>161685</v>
      </c>
      <c r="L53" s="131">
        <v>9.7400602409638548</v>
      </c>
      <c r="M53" s="130" t="s">
        <v>2891</v>
      </c>
    </row>
    <row r="54" spans="1:13" ht="22.5" hidden="1" customHeight="1">
      <c r="A54" s="129">
        <v>44043</v>
      </c>
      <c r="B54" s="130" t="s">
        <v>2019</v>
      </c>
      <c r="C54" s="136" t="s">
        <v>464</v>
      </c>
      <c r="D54" s="130" t="s">
        <v>463</v>
      </c>
      <c r="E54" s="130" t="s">
        <v>2896</v>
      </c>
      <c r="F54" s="141" t="s">
        <v>2833</v>
      </c>
      <c r="G54" s="134">
        <v>6759517.75</v>
      </c>
      <c r="H54" s="134">
        <v>7058000</v>
      </c>
      <c r="I54" s="134">
        <v>5881666.666666667</v>
      </c>
      <c r="J54" s="134">
        <v>9685682.3299999982</v>
      </c>
      <c r="K54" s="134">
        <v>3804015.6633333331</v>
      </c>
      <c r="L54" s="131">
        <v>64.675811788041941</v>
      </c>
      <c r="M54" s="130" t="s">
        <v>2891</v>
      </c>
    </row>
    <row r="55" spans="1:13" ht="22.5" hidden="1" customHeight="1">
      <c r="A55" s="129">
        <v>44043</v>
      </c>
      <c r="B55" s="130" t="s">
        <v>2019</v>
      </c>
      <c r="C55" s="136" t="s">
        <v>464</v>
      </c>
      <c r="D55" s="130" t="s">
        <v>463</v>
      </c>
      <c r="E55" s="130" t="s">
        <v>2896</v>
      </c>
      <c r="F55" s="141" t="s">
        <v>2835</v>
      </c>
      <c r="G55" s="134">
        <v>256982</v>
      </c>
      <c r="H55" s="134">
        <v>50000</v>
      </c>
      <c r="I55" s="134">
        <v>41666.666666666664</v>
      </c>
      <c r="J55" s="134">
        <v>42441.25</v>
      </c>
      <c r="K55" s="134">
        <v>774.58333333333326</v>
      </c>
      <c r="L55" s="131">
        <v>1.859</v>
      </c>
      <c r="M55" s="130" t="s">
        <v>2891</v>
      </c>
    </row>
    <row r="56" spans="1:13" ht="22.5" hidden="1" customHeight="1">
      <c r="A56" s="129">
        <v>44043</v>
      </c>
      <c r="B56" s="130" t="s">
        <v>2019</v>
      </c>
      <c r="C56" s="136" t="s">
        <v>464</v>
      </c>
      <c r="D56" s="130" t="s">
        <v>463</v>
      </c>
      <c r="E56" s="130" t="s">
        <v>2896</v>
      </c>
      <c r="F56" s="141" t="s">
        <v>2837</v>
      </c>
      <c r="G56" s="134">
        <v>5756422.5499999998</v>
      </c>
      <c r="H56" s="134">
        <v>4840000</v>
      </c>
      <c r="I56" s="134">
        <v>4033333.333333333</v>
      </c>
      <c r="J56" s="134">
        <v>3703239.25</v>
      </c>
      <c r="K56" s="134">
        <v>-330094.08333333331</v>
      </c>
      <c r="L56" s="131">
        <v>-8.184150826446281</v>
      </c>
      <c r="M56" s="130" t="s">
        <v>2892</v>
      </c>
    </row>
    <row r="57" spans="1:13" ht="22.5" hidden="1" customHeight="1">
      <c r="A57" s="129">
        <v>44043</v>
      </c>
      <c r="B57" s="130" t="s">
        <v>2019</v>
      </c>
      <c r="C57" s="136" t="s">
        <v>464</v>
      </c>
      <c r="D57" s="130" t="s">
        <v>463</v>
      </c>
      <c r="E57" s="130" t="s">
        <v>1944</v>
      </c>
      <c r="F57" s="140" t="s">
        <v>2852</v>
      </c>
      <c r="G57" s="134">
        <v>2936085.75</v>
      </c>
      <c r="H57" s="134">
        <v>0</v>
      </c>
      <c r="I57" s="134">
        <v>0</v>
      </c>
      <c r="J57" s="134">
        <v>10791683.529999997</v>
      </c>
      <c r="K57" s="134">
        <v>10791683.529999999</v>
      </c>
      <c r="L57" s="132"/>
      <c r="M57" s="130" t="s">
        <v>2892</v>
      </c>
    </row>
    <row r="58" spans="1:13" ht="22.5" hidden="1" customHeight="1">
      <c r="A58" s="129">
        <v>44043</v>
      </c>
      <c r="B58" s="130" t="s">
        <v>2019</v>
      </c>
      <c r="C58" s="136" t="s">
        <v>464</v>
      </c>
      <c r="D58" s="130" t="s">
        <v>463</v>
      </c>
      <c r="E58" s="130" t="s">
        <v>1944</v>
      </c>
      <c r="F58" s="140" t="s">
        <v>2853</v>
      </c>
      <c r="G58" s="134">
        <v>7504425.1399999997</v>
      </c>
      <c r="H58" s="134">
        <v>0</v>
      </c>
      <c r="I58" s="134">
        <v>0</v>
      </c>
      <c r="J58" s="134">
        <v>12808407.229999999</v>
      </c>
      <c r="K58" s="134">
        <v>12808407.23</v>
      </c>
      <c r="L58" s="132"/>
      <c r="M58" s="130" t="s">
        <v>2892</v>
      </c>
    </row>
    <row r="59" spans="1:13" ht="22.5" hidden="1" customHeight="1">
      <c r="A59" s="129">
        <v>44043</v>
      </c>
      <c r="B59" s="130" t="s">
        <v>2019</v>
      </c>
      <c r="C59" s="136" t="s">
        <v>464</v>
      </c>
      <c r="D59" s="130" t="s">
        <v>463</v>
      </c>
      <c r="E59" s="130" t="s">
        <v>1944</v>
      </c>
      <c r="F59" s="140" t="s">
        <v>2854</v>
      </c>
      <c r="G59" s="134">
        <v>-13046645.57</v>
      </c>
      <c r="H59" s="134">
        <v>0</v>
      </c>
      <c r="I59" s="134">
        <v>0</v>
      </c>
      <c r="J59" s="134">
        <v>-11631066.809999999</v>
      </c>
      <c r="K59" s="134">
        <v>-11631066.810000001</v>
      </c>
      <c r="L59" s="132"/>
      <c r="M59" s="130" t="s">
        <v>2892</v>
      </c>
    </row>
    <row r="60" spans="1:13" ht="22.5" hidden="1" customHeight="1">
      <c r="A60" s="129">
        <v>44043</v>
      </c>
      <c r="B60" s="130" t="s">
        <v>2019</v>
      </c>
      <c r="C60" s="136" t="s">
        <v>1613</v>
      </c>
      <c r="D60" s="130" t="s">
        <v>465</v>
      </c>
      <c r="E60" s="130" t="s">
        <v>2896</v>
      </c>
      <c r="F60" s="140" t="s">
        <v>2790</v>
      </c>
      <c r="G60" s="134">
        <v>28091576</v>
      </c>
      <c r="H60" s="134">
        <v>29357130.109999999</v>
      </c>
      <c r="I60" s="134">
        <v>24464275.091666669</v>
      </c>
      <c r="J60" s="134">
        <v>28926872.739999995</v>
      </c>
      <c r="K60" s="134">
        <v>4462597.6483333334</v>
      </c>
      <c r="L60" s="131">
        <v>18.2412829794145</v>
      </c>
      <c r="M60" s="130" t="s">
        <v>2892</v>
      </c>
    </row>
    <row r="61" spans="1:13" ht="22.5" hidden="1" customHeight="1">
      <c r="A61" s="129">
        <v>44043</v>
      </c>
      <c r="B61" s="130" t="s">
        <v>2019</v>
      </c>
      <c r="C61" s="136" t="s">
        <v>1613</v>
      </c>
      <c r="D61" s="130" t="s">
        <v>465</v>
      </c>
      <c r="E61" s="130" t="s">
        <v>2896</v>
      </c>
      <c r="F61" s="140" t="s">
        <v>2792</v>
      </c>
      <c r="G61" s="134">
        <v>69150</v>
      </c>
      <c r="H61" s="134">
        <v>69150</v>
      </c>
      <c r="I61" s="134">
        <v>57625</v>
      </c>
      <c r="J61" s="134">
        <v>90250</v>
      </c>
      <c r="K61" s="134">
        <v>32625</v>
      </c>
      <c r="L61" s="131">
        <v>56.616052060737523</v>
      </c>
      <c r="M61" s="130" t="s">
        <v>2892</v>
      </c>
    </row>
    <row r="62" spans="1:13" ht="22.5" hidden="1" customHeight="1">
      <c r="A62" s="129">
        <v>44043</v>
      </c>
      <c r="B62" s="130" t="s">
        <v>2019</v>
      </c>
      <c r="C62" s="136" t="s">
        <v>1613</v>
      </c>
      <c r="D62" s="130" t="s">
        <v>465</v>
      </c>
      <c r="E62" s="130" t="s">
        <v>2896</v>
      </c>
      <c r="F62" s="140" t="s">
        <v>2794</v>
      </c>
      <c r="G62" s="134">
        <v>165010</v>
      </c>
      <c r="H62" s="134">
        <v>109245.5</v>
      </c>
      <c r="I62" s="134">
        <v>91037.916666666672</v>
      </c>
      <c r="J62" s="134">
        <v>35003.5</v>
      </c>
      <c r="K62" s="134">
        <v>-56034.416666666672</v>
      </c>
      <c r="L62" s="131">
        <v>-61.550635952968314</v>
      </c>
      <c r="M62" s="130" t="s">
        <v>2891</v>
      </c>
    </row>
    <row r="63" spans="1:13" ht="22.5" hidden="1" customHeight="1">
      <c r="A63" s="129">
        <v>44043</v>
      </c>
      <c r="B63" s="130" t="s">
        <v>2019</v>
      </c>
      <c r="C63" s="136" t="s">
        <v>1613</v>
      </c>
      <c r="D63" s="130" t="s">
        <v>465</v>
      </c>
      <c r="E63" s="130" t="s">
        <v>2896</v>
      </c>
      <c r="F63" s="140" t="s">
        <v>2797</v>
      </c>
      <c r="G63" s="134">
        <v>5608103.5</v>
      </c>
      <c r="H63" s="134">
        <v>5535563.1600000001</v>
      </c>
      <c r="I63" s="134">
        <v>4612969.3</v>
      </c>
      <c r="J63" s="134">
        <v>4248127.66</v>
      </c>
      <c r="K63" s="134">
        <v>-364841.64</v>
      </c>
      <c r="L63" s="131">
        <v>-7.9090411462309103</v>
      </c>
      <c r="M63" s="130" t="s">
        <v>2891</v>
      </c>
    </row>
    <row r="64" spans="1:13" ht="22.5" hidden="1" customHeight="1">
      <c r="A64" s="129">
        <v>44043</v>
      </c>
      <c r="B64" s="130" t="s">
        <v>2019</v>
      </c>
      <c r="C64" s="136" t="s">
        <v>1613</v>
      </c>
      <c r="D64" s="130" t="s">
        <v>465</v>
      </c>
      <c r="E64" s="130" t="s">
        <v>2896</v>
      </c>
      <c r="F64" s="140" t="s">
        <v>2799</v>
      </c>
      <c r="G64" s="134">
        <v>2068717.37</v>
      </c>
      <c r="H64" s="134">
        <v>2158717.37</v>
      </c>
      <c r="I64" s="134">
        <v>1798931.1416666668</v>
      </c>
      <c r="J64" s="134">
        <v>2451487.09</v>
      </c>
      <c r="K64" s="134">
        <v>652555.94833333336</v>
      </c>
      <c r="L64" s="131">
        <v>36.274648496481966</v>
      </c>
      <c r="M64" s="130" t="s">
        <v>2892</v>
      </c>
    </row>
    <row r="65" spans="1:13" ht="22.5" hidden="1" customHeight="1">
      <c r="A65" s="129">
        <v>44043</v>
      </c>
      <c r="B65" s="130" t="s">
        <v>2019</v>
      </c>
      <c r="C65" s="136" t="s">
        <v>1613</v>
      </c>
      <c r="D65" s="130" t="s">
        <v>465</v>
      </c>
      <c r="E65" s="130" t="s">
        <v>2896</v>
      </c>
      <c r="F65" s="140" t="s">
        <v>2801</v>
      </c>
      <c r="G65" s="134">
        <v>460559.1</v>
      </c>
      <c r="H65" s="134">
        <v>523911.51</v>
      </c>
      <c r="I65" s="134">
        <v>436592.92499999999</v>
      </c>
      <c r="J65" s="134">
        <v>682657.5</v>
      </c>
      <c r="K65" s="134">
        <v>246064.57500000001</v>
      </c>
      <c r="L65" s="131">
        <v>56.360183802795241</v>
      </c>
      <c r="M65" s="130" t="s">
        <v>2892</v>
      </c>
    </row>
    <row r="66" spans="1:13" ht="22.5" hidden="1" customHeight="1">
      <c r="A66" s="129">
        <v>44043</v>
      </c>
      <c r="B66" s="130" t="s">
        <v>2019</v>
      </c>
      <c r="C66" s="136" t="s">
        <v>1613</v>
      </c>
      <c r="D66" s="130" t="s">
        <v>465</v>
      </c>
      <c r="E66" s="130" t="s">
        <v>2896</v>
      </c>
      <c r="F66" s="140" t="s">
        <v>2803</v>
      </c>
      <c r="G66" s="134">
        <v>4430944.5</v>
      </c>
      <c r="H66" s="134">
        <v>4430944.5</v>
      </c>
      <c r="I66" s="134">
        <v>3692453.75</v>
      </c>
      <c r="J66" s="134">
        <v>3385210.66</v>
      </c>
      <c r="K66" s="134">
        <v>-307243.09000000003</v>
      </c>
      <c r="L66" s="131">
        <v>-8.3208378710227588</v>
      </c>
      <c r="M66" s="130" t="s">
        <v>2891</v>
      </c>
    </row>
    <row r="67" spans="1:13" ht="22.5" hidden="1" customHeight="1">
      <c r="A67" s="129">
        <v>44043</v>
      </c>
      <c r="B67" s="130" t="s">
        <v>2019</v>
      </c>
      <c r="C67" s="136" t="s">
        <v>1613</v>
      </c>
      <c r="D67" s="130" t="s">
        <v>465</v>
      </c>
      <c r="E67" s="130" t="s">
        <v>2896</v>
      </c>
      <c r="F67" s="140" t="s">
        <v>2805</v>
      </c>
      <c r="G67" s="134">
        <v>33846699.890000001</v>
      </c>
      <c r="H67" s="134">
        <v>34416977.899999999</v>
      </c>
      <c r="I67" s="134">
        <v>28680814.916666664</v>
      </c>
      <c r="J67" s="134">
        <v>27806558.93</v>
      </c>
      <c r="K67" s="134">
        <v>-874255.98666666669</v>
      </c>
      <c r="L67" s="131">
        <v>-3.0482257537202302</v>
      </c>
      <c r="M67" s="130" t="s">
        <v>2891</v>
      </c>
    </row>
    <row r="68" spans="1:13" ht="22.5" hidden="1" customHeight="1">
      <c r="A68" s="129">
        <v>44043</v>
      </c>
      <c r="B68" s="130" t="s">
        <v>2019</v>
      </c>
      <c r="C68" s="136" t="s">
        <v>1613</v>
      </c>
      <c r="D68" s="130" t="s">
        <v>465</v>
      </c>
      <c r="E68" s="130" t="s">
        <v>2896</v>
      </c>
      <c r="F68" s="140" t="s">
        <v>2807</v>
      </c>
      <c r="G68" s="134">
        <v>5739682.4500000002</v>
      </c>
      <c r="H68" s="134">
        <v>5739682.4500000002</v>
      </c>
      <c r="I68" s="134">
        <v>4783068.708333334</v>
      </c>
      <c r="J68" s="134">
        <v>6572176.3699999992</v>
      </c>
      <c r="K68" s="134">
        <v>1789107.6616666666</v>
      </c>
      <c r="L68" s="131">
        <v>37.40501696221888</v>
      </c>
      <c r="M68" s="130" t="s">
        <v>2892</v>
      </c>
    </row>
    <row r="69" spans="1:13" ht="22.5" hidden="1" customHeight="1">
      <c r="A69" s="129">
        <v>44043</v>
      </c>
      <c r="B69" s="130" t="s">
        <v>2019</v>
      </c>
      <c r="C69" s="136" t="s">
        <v>1613</v>
      </c>
      <c r="D69" s="130" t="s">
        <v>465</v>
      </c>
      <c r="E69" s="130" t="s">
        <v>2896</v>
      </c>
      <c r="F69" s="140" t="s">
        <v>2870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2"/>
      <c r="M69" s="130" t="s">
        <v>2892</v>
      </c>
    </row>
    <row r="70" spans="1:13" ht="22.5" hidden="1" customHeight="1">
      <c r="A70" s="129">
        <v>44043</v>
      </c>
      <c r="B70" s="130" t="s">
        <v>2019</v>
      </c>
      <c r="C70" s="136" t="s">
        <v>1613</v>
      </c>
      <c r="D70" s="130" t="s">
        <v>465</v>
      </c>
      <c r="E70" s="130" t="s">
        <v>2896</v>
      </c>
      <c r="F70" s="140" t="s">
        <v>2809</v>
      </c>
      <c r="G70" s="134">
        <v>4154138.79</v>
      </c>
      <c r="H70" s="134">
        <v>3015347.98</v>
      </c>
      <c r="I70" s="134">
        <v>2512789.9833333334</v>
      </c>
      <c r="J70" s="134">
        <v>2080420</v>
      </c>
      <c r="K70" s="134">
        <v>-432369.98333333334</v>
      </c>
      <c r="L70" s="131">
        <v>-17.206769614696341</v>
      </c>
      <c r="M70" s="130" t="s">
        <v>2891</v>
      </c>
    </row>
    <row r="71" spans="1:13" ht="22.5" hidden="1" customHeight="1">
      <c r="A71" s="129">
        <v>44043</v>
      </c>
      <c r="B71" s="130" t="s">
        <v>2019</v>
      </c>
      <c r="C71" s="136" t="s">
        <v>1613</v>
      </c>
      <c r="D71" s="130" t="s">
        <v>465</v>
      </c>
      <c r="E71" s="130" t="s">
        <v>2896</v>
      </c>
      <c r="F71" s="140" t="s">
        <v>2865</v>
      </c>
      <c r="G71" s="134">
        <v>1551154.73</v>
      </c>
      <c r="H71" s="134">
        <v>1502957.15</v>
      </c>
      <c r="I71" s="134">
        <v>1252464.2916666667</v>
      </c>
      <c r="J71" s="134">
        <v>995428.78999999992</v>
      </c>
      <c r="K71" s="134">
        <v>-257035.50166666668</v>
      </c>
      <c r="L71" s="131">
        <v>-20.522381626116218</v>
      </c>
      <c r="M71" s="130" t="s">
        <v>2891</v>
      </c>
    </row>
    <row r="72" spans="1:13" ht="22.5" hidden="1" customHeight="1">
      <c r="A72" s="129">
        <v>44043</v>
      </c>
      <c r="B72" s="130" t="s">
        <v>2019</v>
      </c>
      <c r="C72" s="136" t="s">
        <v>1613</v>
      </c>
      <c r="D72" s="130" t="s">
        <v>465</v>
      </c>
      <c r="E72" s="130" t="s">
        <v>2896</v>
      </c>
      <c r="F72" s="141" t="s">
        <v>2812</v>
      </c>
      <c r="G72" s="134">
        <v>8478070.5399999991</v>
      </c>
      <c r="H72" s="134">
        <v>8478070.5399999991</v>
      </c>
      <c r="I72" s="134">
        <v>7065058.7833333341</v>
      </c>
      <c r="J72" s="134">
        <v>6580970.4900000002</v>
      </c>
      <c r="K72" s="134">
        <v>-484088.29333333333</v>
      </c>
      <c r="L72" s="131">
        <v>-6.8518650471148357</v>
      </c>
      <c r="M72" s="130" t="s">
        <v>2892</v>
      </c>
    </row>
    <row r="73" spans="1:13" ht="22.5" hidden="1" customHeight="1">
      <c r="A73" s="129">
        <v>44043</v>
      </c>
      <c r="B73" s="130" t="s">
        <v>2019</v>
      </c>
      <c r="C73" s="136" t="s">
        <v>1613</v>
      </c>
      <c r="D73" s="130" t="s">
        <v>465</v>
      </c>
      <c r="E73" s="130" t="s">
        <v>2896</v>
      </c>
      <c r="F73" s="141" t="s">
        <v>2814</v>
      </c>
      <c r="G73" s="134">
        <v>1443945.81</v>
      </c>
      <c r="H73" s="134">
        <v>1443945.81</v>
      </c>
      <c r="I73" s="134">
        <v>1203288.175</v>
      </c>
      <c r="J73" s="134">
        <v>1170865.92</v>
      </c>
      <c r="K73" s="134">
        <v>-32422.255000000001</v>
      </c>
      <c r="L73" s="131">
        <v>-2.6944713389209531</v>
      </c>
      <c r="M73" s="130" t="s">
        <v>2892</v>
      </c>
    </row>
    <row r="74" spans="1:13" ht="22.5" hidden="1" customHeight="1">
      <c r="A74" s="129">
        <v>44043</v>
      </c>
      <c r="B74" s="130" t="s">
        <v>2019</v>
      </c>
      <c r="C74" s="136" t="s">
        <v>1613</v>
      </c>
      <c r="D74" s="130" t="s">
        <v>465</v>
      </c>
      <c r="E74" s="130" t="s">
        <v>2896</v>
      </c>
      <c r="F74" s="141" t="s">
        <v>2816</v>
      </c>
      <c r="G74" s="134">
        <v>254657.35</v>
      </c>
      <c r="H74" s="134">
        <v>319301.33</v>
      </c>
      <c r="I74" s="134">
        <v>266084.44166666671</v>
      </c>
      <c r="J74" s="134">
        <v>177558.73</v>
      </c>
      <c r="K74" s="134">
        <v>-88525.71166666667</v>
      </c>
      <c r="L74" s="131">
        <v>-33.26978124394283</v>
      </c>
      <c r="M74" s="130" t="s">
        <v>2892</v>
      </c>
    </row>
    <row r="75" spans="1:13" ht="22.5" hidden="1" customHeight="1">
      <c r="A75" s="129">
        <v>44043</v>
      </c>
      <c r="B75" s="130" t="s">
        <v>2019</v>
      </c>
      <c r="C75" s="136" t="s">
        <v>1613</v>
      </c>
      <c r="D75" s="130" t="s">
        <v>465</v>
      </c>
      <c r="E75" s="130" t="s">
        <v>2896</v>
      </c>
      <c r="F75" s="141" t="s">
        <v>2818</v>
      </c>
      <c r="G75" s="134">
        <v>3136542.18</v>
      </c>
      <c r="H75" s="134">
        <v>3136542.18</v>
      </c>
      <c r="I75" s="134">
        <v>2613785.15</v>
      </c>
      <c r="J75" s="134">
        <v>2039882.76</v>
      </c>
      <c r="K75" s="134">
        <v>-573902.39</v>
      </c>
      <c r="L75" s="131">
        <v>-21.956754555744567</v>
      </c>
      <c r="M75" s="130" t="s">
        <v>2892</v>
      </c>
    </row>
    <row r="76" spans="1:13" ht="22.5" hidden="1" customHeight="1">
      <c r="A76" s="129">
        <v>44043</v>
      </c>
      <c r="B76" s="130" t="s">
        <v>2019</v>
      </c>
      <c r="C76" s="136" t="s">
        <v>1613</v>
      </c>
      <c r="D76" s="130" t="s">
        <v>465</v>
      </c>
      <c r="E76" s="130" t="s">
        <v>2896</v>
      </c>
      <c r="F76" s="141" t="s">
        <v>2820</v>
      </c>
      <c r="G76" s="134">
        <v>33801100.810000002</v>
      </c>
      <c r="H76" s="134">
        <v>34416977.899999999</v>
      </c>
      <c r="I76" s="134">
        <v>28680814.916666664</v>
      </c>
      <c r="J76" s="134">
        <v>27823631.600000001</v>
      </c>
      <c r="K76" s="134">
        <v>-857183.31666666665</v>
      </c>
      <c r="L76" s="131">
        <v>-2.9886993070359034</v>
      </c>
      <c r="M76" s="130" t="s">
        <v>2892</v>
      </c>
    </row>
    <row r="77" spans="1:13" ht="22.5" hidden="1" customHeight="1">
      <c r="A77" s="129">
        <v>44043</v>
      </c>
      <c r="B77" s="130" t="s">
        <v>2019</v>
      </c>
      <c r="C77" s="136" t="s">
        <v>1613</v>
      </c>
      <c r="D77" s="130" t="s">
        <v>465</v>
      </c>
      <c r="E77" s="130" t="s">
        <v>2896</v>
      </c>
      <c r="F77" s="141" t="s">
        <v>2822</v>
      </c>
      <c r="G77" s="134">
        <v>5863833.2400000002</v>
      </c>
      <c r="H77" s="134">
        <v>6592000</v>
      </c>
      <c r="I77" s="134">
        <v>5493333.333333333</v>
      </c>
      <c r="J77" s="134">
        <v>5219638.67</v>
      </c>
      <c r="K77" s="134">
        <v>-273694.66333333333</v>
      </c>
      <c r="L77" s="131">
        <v>-4.9823057645631073</v>
      </c>
      <c r="M77" s="130" t="s">
        <v>2892</v>
      </c>
    </row>
    <row r="78" spans="1:13" ht="22.5" hidden="1" customHeight="1">
      <c r="A78" s="129">
        <v>44043</v>
      </c>
      <c r="B78" s="130" t="s">
        <v>2019</v>
      </c>
      <c r="C78" s="136" t="s">
        <v>1613</v>
      </c>
      <c r="D78" s="130" t="s">
        <v>465</v>
      </c>
      <c r="E78" s="130" t="s">
        <v>2896</v>
      </c>
      <c r="F78" s="141" t="s">
        <v>2823</v>
      </c>
      <c r="G78" s="134">
        <v>11761734.5</v>
      </c>
      <c r="H78" s="134">
        <v>11761734.5</v>
      </c>
      <c r="I78" s="134">
        <v>9801445.416666666</v>
      </c>
      <c r="J78" s="134">
        <v>9828908</v>
      </c>
      <c r="K78" s="134">
        <v>27462.583333333336</v>
      </c>
      <c r="L78" s="131">
        <v>0.28018911666472324</v>
      </c>
      <c r="M78" s="130" t="s">
        <v>2891</v>
      </c>
    </row>
    <row r="79" spans="1:13" ht="22.5" hidden="1" customHeight="1">
      <c r="A79" s="129">
        <v>44043</v>
      </c>
      <c r="B79" s="130" t="s">
        <v>2019</v>
      </c>
      <c r="C79" s="136" t="s">
        <v>1613</v>
      </c>
      <c r="D79" s="130" t="s">
        <v>465</v>
      </c>
      <c r="E79" s="130" t="s">
        <v>2896</v>
      </c>
      <c r="F79" s="141" t="s">
        <v>2825</v>
      </c>
      <c r="G79" s="134">
        <v>1999834.25</v>
      </c>
      <c r="H79" s="134">
        <v>1999834.25</v>
      </c>
      <c r="I79" s="134">
        <v>1666528.5416666667</v>
      </c>
      <c r="J79" s="134">
        <v>1971460.78</v>
      </c>
      <c r="K79" s="134">
        <v>304932.23833333334</v>
      </c>
      <c r="L79" s="131">
        <v>18.297450701226865</v>
      </c>
      <c r="M79" s="130" t="s">
        <v>2891</v>
      </c>
    </row>
    <row r="80" spans="1:13" ht="22.5" hidden="1" customHeight="1">
      <c r="A80" s="129">
        <v>44043</v>
      </c>
      <c r="B80" s="130" t="s">
        <v>2019</v>
      </c>
      <c r="C80" s="136" t="s">
        <v>1613</v>
      </c>
      <c r="D80" s="130" t="s">
        <v>465</v>
      </c>
      <c r="E80" s="130" t="s">
        <v>2896</v>
      </c>
      <c r="F80" s="141" t="s">
        <v>2827</v>
      </c>
      <c r="G80" s="134">
        <v>4838242.55</v>
      </c>
      <c r="H80" s="134">
        <v>4838242.55</v>
      </c>
      <c r="I80" s="134">
        <v>4031868.7916666665</v>
      </c>
      <c r="J80" s="134">
        <v>4606967.07</v>
      </c>
      <c r="K80" s="134">
        <v>575098.27833333332</v>
      </c>
      <c r="L80" s="131">
        <v>14.263814326547147</v>
      </c>
      <c r="M80" s="130" t="s">
        <v>2891</v>
      </c>
    </row>
    <row r="81" spans="1:13" ht="22.5" hidden="1" customHeight="1">
      <c r="A81" s="129">
        <v>44043</v>
      </c>
      <c r="B81" s="130" t="s">
        <v>2019</v>
      </c>
      <c r="C81" s="136" t="s">
        <v>1613</v>
      </c>
      <c r="D81" s="130" t="s">
        <v>465</v>
      </c>
      <c r="E81" s="130" t="s">
        <v>2896</v>
      </c>
      <c r="F81" s="141" t="s">
        <v>2829</v>
      </c>
      <c r="G81" s="134">
        <v>1570048.5</v>
      </c>
      <c r="H81" s="134">
        <v>1850221.67</v>
      </c>
      <c r="I81" s="134">
        <v>1541851.3916666666</v>
      </c>
      <c r="J81" s="134">
        <v>1481180.68</v>
      </c>
      <c r="K81" s="134">
        <v>-60670.71166666667</v>
      </c>
      <c r="L81" s="131">
        <v>-3.9349260242963213</v>
      </c>
      <c r="M81" s="130" t="s">
        <v>2892</v>
      </c>
    </row>
    <row r="82" spans="1:13" ht="22.5" hidden="1" customHeight="1">
      <c r="A82" s="129">
        <v>44043</v>
      </c>
      <c r="B82" s="130" t="s">
        <v>2019</v>
      </c>
      <c r="C82" s="136" t="s">
        <v>1613</v>
      </c>
      <c r="D82" s="130" t="s">
        <v>465</v>
      </c>
      <c r="E82" s="130" t="s">
        <v>2896</v>
      </c>
      <c r="F82" s="141" t="s">
        <v>2831</v>
      </c>
      <c r="G82" s="134">
        <v>2383583.71</v>
      </c>
      <c r="H82" s="134">
        <v>2402313.2000000002</v>
      </c>
      <c r="I82" s="134">
        <v>2001927.6666666665</v>
      </c>
      <c r="J82" s="134">
        <v>1514741.27</v>
      </c>
      <c r="K82" s="134">
        <v>-487186.39666666667</v>
      </c>
      <c r="L82" s="131">
        <v>-24.33586411630257</v>
      </c>
      <c r="M82" s="130" t="s">
        <v>2892</v>
      </c>
    </row>
    <row r="83" spans="1:13" ht="22.5" hidden="1" customHeight="1">
      <c r="A83" s="129">
        <v>44043</v>
      </c>
      <c r="B83" s="130" t="s">
        <v>2019</v>
      </c>
      <c r="C83" s="136" t="s">
        <v>1613</v>
      </c>
      <c r="D83" s="130" t="s">
        <v>465</v>
      </c>
      <c r="E83" s="130" t="s">
        <v>2896</v>
      </c>
      <c r="F83" s="141" t="s">
        <v>2833</v>
      </c>
      <c r="G83" s="134">
        <v>5964566.9699999997</v>
      </c>
      <c r="H83" s="134">
        <v>5964566.9699999997</v>
      </c>
      <c r="I83" s="134">
        <v>4970472.4749999996</v>
      </c>
      <c r="J83" s="134">
        <v>4311443.0999999996</v>
      </c>
      <c r="K83" s="134">
        <v>-659029.375</v>
      </c>
      <c r="L83" s="131">
        <v>-13.258887928958906</v>
      </c>
      <c r="M83" s="130" t="s">
        <v>2892</v>
      </c>
    </row>
    <row r="84" spans="1:13" ht="22.5" hidden="1" customHeight="1">
      <c r="A84" s="129">
        <v>44043</v>
      </c>
      <c r="B84" s="130" t="s">
        <v>2019</v>
      </c>
      <c r="C84" s="136" t="s">
        <v>1613</v>
      </c>
      <c r="D84" s="130" t="s">
        <v>465</v>
      </c>
      <c r="E84" s="130" t="s">
        <v>2896</v>
      </c>
      <c r="F84" s="141" t="s">
        <v>2835</v>
      </c>
      <c r="G84" s="134">
        <v>91326.38</v>
      </c>
      <c r="H84" s="134">
        <v>91326.38</v>
      </c>
      <c r="I84" s="134">
        <v>76105.316666666666</v>
      </c>
      <c r="J84" s="134">
        <v>27455.72</v>
      </c>
      <c r="K84" s="134">
        <v>-48649.596666666665</v>
      </c>
      <c r="L84" s="131">
        <v>-63.924044728368735</v>
      </c>
      <c r="M84" s="130" t="s">
        <v>2892</v>
      </c>
    </row>
    <row r="85" spans="1:13" ht="22.5" hidden="1" customHeight="1">
      <c r="A85" s="129">
        <v>44043</v>
      </c>
      <c r="B85" s="130" t="s">
        <v>2019</v>
      </c>
      <c r="C85" s="136" t="s">
        <v>1613</v>
      </c>
      <c r="D85" s="130" t="s">
        <v>465</v>
      </c>
      <c r="E85" s="130" t="s">
        <v>2896</v>
      </c>
      <c r="F85" s="141" t="s">
        <v>2837</v>
      </c>
      <c r="G85" s="134">
        <v>5842387.9000000004</v>
      </c>
      <c r="H85" s="134">
        <v>6002387.9000000004</v>
      </c>
      <c r="I85" s="134">
        <v>5001989.916666666</v>
      </c>
      <c r="J85" s="134">
        <v>4555880.1500000004</v>
      </c>
      <c r="K85" s="134">
        <v>-446109.76666666666</v>
      </c>
      <c r="L85" s="131">
        <v>-8.9186458609247818</v>
      </c>
      <c r="M85" s="130" t="s">
        <v>2892</v>
      </c>
    </row>
    <row r="86" spans="1:13" ht="22.5" hidden="1" customHeight="1">
      <c r="A86" s="129">
        <v>44043</v>
      </c>
      <c r="B86" s="130" t="s">
        <v>2019</v>
      </c>
      <c r="C86" s="136" t="s">
        <v>1613</v>
      </c>
      <c r="D86" s="130" t="s">
        <v>465</v>
      </c>
      <c r="E86" s="130" t="s">
        <v>2896</v>
      </c>
      <c r="F86" s="141" t="s">
        <v>2872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2"/>
      <c r="M86" s="130" t="s">
        <v>2891</v>
      </c>
    </row>
    <row r="87" spans="1:13" ht="22.5" hidden="1" customHeight="1">
      <c r="A87" s="129">
        <v>44043</v>
      </c>
      <c r="B87" s="130" t="s">
        <v>2019</v>
      </c>
      <c r="C87" s="136" t="s">
        <v>1613</v>
      </c>
      <c r="D87" s="130" t="s">
        <v>465</v>
      </c>
      <c r="E87" s="130" t="s">
        <v>1944</v>
      </c>
      <c r="F87" s="144" t="s">
        <v>2852</v>
      </c>
      <c r="G87" s="134">
        <v>11131338.800000001</v>
      </c>
      <c r="H87" s="134">
        <v>0</v>
      </c>
      <c r="I87" s="134">
        <v>0</v>
      </c>
      <c r="J87" s="134">
        <v>15206990.719999999</v>
      </c>
      <c r="K87" s="134">
        <v>15206990.720000001</v>
      </c>
      <c r="L87" s="132"/>
      <c r="M87" s="130" t="s">
        <v>2892</v>
      </c>
    </row>
    <row r="88" spans="1:13" ht="22.5" hidden="1" customHeight="1">
      <c r="A88" s="129">
        <v>44043</v>
      </c>
      <c r="B88" s="130" t="s">
        <v>2019</v>
      </c>
      <c r="C88" s="136" t="s">
        <v>1613</v>
      </c>
      <c r="D88" s="130" t="s">
        <v>465</v>
      </c>
      <c r="E88" s="130" t="s">
        <v>1944</v>
      </c>
      <c r="F88" s="144" t="s">
        <v>2853</v>
      </c>
      <c r="G88" s="134">
        <v>21521036.489999998</v>
      </c>
      <c r="H88" s="134">
        <v>0</v>
      </c>
      <c r="I88" s="134">
        <v>0</v>
      </c>
      <c r="J88" s="134">
        <v>23781194.530000001</v>
      </c>
      <c r="K88" s="134">
        <v>23781194.530000001</v>
      </c>
      <c r="L88" s="132"/>
      <c r="M88" s="130" t="s">
        <v>2892</v>
      </c>
    </row>
    <row r="89" spans="1:13" ht="22.5" hidden="1" customHeight="1">
      <c r="A89" s="129">
        <v>44043</v>
      </c>
      <c r="B89" s="130" t="s">
        <v>2019</v>
      </c>
      <c r="C89" s="136" t="s">
        <v>1613</v>
      </c>
      <c r="D89" s="130" t="s">
        <v>465</v>
      </c>
      <c r="E89" s="130" t="s">
        <v>1944</v>
      </c>
      <c r="F89" s="144" t="s">
        <v>2854</v>
      </c>
      <c r="G89" s="134">
        <v>-16962565.550000001</v>
      </c>
      <c r="H89" s="134">
        <v>0</v>
      </c>
      <c r="I89" s="134">
        <v>0</v>
      </c>
      <c r="J89" s="134">
        <v>-17801687.189999998</v>
      </c>
      <c r="K89" s="134">
        <v>-17801687.190000001</v>
      </c>
      <c r="L89" s="132"/>
      <c r="M89" s="130" t="s">
        <v>2892</v>
      </c>
    </row>
    <row r="90" spans="1:13" ht="22.5" hidden="1" customHeight="1">
      <c r="A90" s="129">
        <v>44043</v>
      </c>
      <c r="B90" s="130" t="s">
        <v>2019</v>
      </c>
      <c r="C90" s="136" t="s">
        <v>468</v>
      </c>
      <c r="D90" s="130" t="s">
        <v>467</v>
      </c>
      <c r="E90" s="130" t="s">
        <v>2896</v>
      </c>
      <c r="F90" s="144" t="s">
        <v>2790</v>
      </c>
      <c r="G90" s="134">
        <v>27566215.82</v>
      </c>
      <c r="H90" s="134">
        <v>30000000</v>
      </c>
      <c r="I90" s="134">
        <v>25000000</v>
      </c>
      <c r="J90" s="134">
        <v>21275786.269999992</v>
      </c>
      <c r="K90" s="134">
        <v>-3724213.73</v>
      </c>
      <c r="L90" s="131">
        <v>-14.896854919999999</v>
      </c>
      <c r="M90" s="130" t="s">
        <v>2891</v>
      </c>
    </row>
    <row r="91" spans="1:13" ht="22.5" hidden="1" customHeight="1">
      <c r="A91" s="129">
        <v>44043</v>
      </c>
      <c r="B91" s="130" t="s">
        <v>2019</v>
      </c>
      <c r="C91" s="136" t="s">
        <v>468</v>
      </c>
      <c r="D91" s="130" t="s">
        <v>467</v>
      </c>
      <c r="E91" s="130" t="s">
        <v>2896</v>
      </c>
      <c r="F91" s="144" t="s">
        <v>2792</v>
      </c>
      <c r="G91" s="134">
        <v>102800</v>
      </c>
      <c r="H91" s="134">
        <v>120000</v>
      </c>
      <c r="I91" s="134">
        <v>100000</v>
      </c>
      <c r="J91" s="134">
        <v>96300</v>
      </c>
      <c r="K91" s="134">
        <v>-3700</v>
      </c>
      <c r="L91" s="131">
        <v>-3.7</v>
      </c>
      <c r="M91" s="130" t="s">
        <v>2891</v>
      </c>
    </row>
    <row r="92" spans="1:13" ht="22.5" hidden="1" customHeight="1">
      <c r="A92" s="129">
        <v>44043</v>
      </c>
      <c r="B92" s="130" t="s">
        <v>2019</v>
      </c>
      <c r="C92" s="136" t="s">
        <v>468</v>
      </c>
      <c r="D92" s="130" t="s">
        <v>467</v>
      </c>
      <c r="E92" s="130" t="s">
        <v>2896</v>
      </c>
      <c r="F92" s="144" t="s">
        <v>2794</v>
      </c>
      <c r="G92" s="134">
        <v>23774</v>
      </c>
      <c r="H92" s="134">
        <v>30000</v>
      </c>
      <c r="I92" s="134">
        <v>25000</v>
      </c>
      <c r="J92" s="134">
        <v>46420</v>
      </c>
      <c r="K92" s="134">
        <v>21420</v>
      </c>
      <c r="L92" s="131">
        <v>85.68</v>
      </c>
      <c r="M92" s="130" t="s">
        <v>2892</v>
      </c>
    </row>
    <row r="93" spans="1:13" ht="22.5" hidden="1" customHeight="1">
      <c r="A93" s="129">
        <v>44043</v>
      </c>
      <c r="B93" s="130" t="s">
        <v>2019</v>
      </c>
      <c r="C93" s="136" t="s">
        <v>468</v>
      </c>
      <c r="D93" s="130" t="s">
        <v>467</v>
      </c>
      <c r="E93" s="130" t="s">
        <v>2896</v>
      </c>
      <c r="F93" s="144" t="s">
        <v>2797</v>
      </c>
      <c r="G93" s="134">
        <v>4202809.6399999997</v>
      </c>
      <c r="H93" s="134">
        <v>4500000</v>
      </c>
      <c r="I93" s="134">
        <v>3750000</v>
      </c>
      <c r="J93" s="134">
        <v>2866829.74</v>
      </c>
      <c r="K93" s="134">
        <v>-883170.26</v>
      </c>
      <c r="L93" s="131">
        <v>-23.551206933333333</v>
      </c>
      <c r="M93" s="130" t="s">
        <v>2891</v>
      </c>
    </row>
    <row r="94" spans="1:13" ht="22.5" hidden="1" customHeight="1">
      <c r="A94" s="129">
        <v>44043</v>
      </c>
      <c r="B94" s="130" t="s">
        <v>2019</v>
      </c>
      <c r="C94" s="136" t="s">
        <v>468</v>
      </c>
      <c r="D94" s="130" t="s">
        <v>467</v>
      </c>
      <c r="E94" s="130" t="s">
        <v>2896</v>
      </c>
      <c r="F94" s="144" t="s">
        <v>2799</v>
      </c>
      <c r="G94" s="134">
        <v>945302.53</v>
      </c>
      <c r="H94" s="134">
        <v>1000000</v>
      </c>
      <c r="I94" s="134">
        <v>833333.33333333337</v>
      </c>
      <c r="J94" s="134">
        <v>773370.56999999983</v>
      </c>
      <c r="K94" s="134">
        <v>-59962.763333333329</v>
      </c>
      <c r="L94" s="131">
        <v>-7.1955315999999998</v>
      </c>
      <c r="M94" s="130" t="s">
        <v>2891</v>
      </c>
    </row>
    <row r="95" spans="1:13" ht="22.5" hidden="1" customHeight="1">
      <c r="A95" s="129">
        <v>44043</v>
      </c>
      <c r="B95" s="130" t="s">
        <v>2019</v>
      </c>
      <c r="C95" s="136" t="s">
        <v>468</v>
      </c>
      <c r="D95" s="130" t="s">
        <v>467</v>
      </c>
      <c r="E95" s="130" t="s">
        <v>2896</v>
      </c>
      <c r="F95" s="144" t="s">
        <v>2801</v>
      </c>
      <c r="G95" s="134">
        <v>5892</v>
      </c>
      <c r="H95" s="134">
        <v>10000</v>
      </c>
      <c r="I95" s="134">
        <v>8333.3333333333339</v>
      </c>
      <c r="J95" s="134">
        <v>840</v>
      </c>
      <c r="K95" s="134">
        <v>-7493.333333333333</v>
      </c>
      <c r="L95" s="131">
        <v>-89.92</v>
      </c>
      <c r="M95" s="130" t="s">
        <v>2891</v>
      </c>
    </row>
    <row r="96" spans="1:13" ht="22.5" hidden="1" customHeight="1">
      <c r="A96" s="129">
        <v>44043</v>
      </c>
      <c r="B96" s="130" t="s">
        <v>2019</v>
      </c>
      <c r="C96" s="136" t="s">
        <v>468</v>
      </c>
      <c r="D96" s="130" t="s">
        <v>467</v>
      </c>
      <c r="E96" s="130" t="s">
        <v>2896</v>
      </c>
      <c r="F96" s="144" t="s">
        <v>2803</v>
      </c>
      <c r="G96" s="134">
        <v>2252727.0299999998</v>
      </c>
      <c r="H96" s="134">
        <v>2500000</v>
      </c>
      <c r="I96" s="134">
        <v>2083333.3333333333</v>
      </c>
      <c r="J96" s="134">
        <v>1788937.1600000001</v>
      </c>
      <c r="K96" s="134">
        <v>-294396.17333333334</v>
      </c>
      <c r="L96" s="131">
        <v>-14.131016320000001</v>
      </c>
      <c r="M96" s="130" t="s">
        <v>2891</v>
      </c>
    </row>
    <row r="97" spans="1:13" ht="22.5" hidden="1" customHeight="1">
      <c r="A97" s="129">
        <v>44043</v>
      </c>
      <c r="B97" s="130" t="s">
        <v>2019</v>
      </c>
      <c r="C97" s="136" t="s">
        <v>468</v>
      </c>
      <c r="D97" s="130" t="s">
        <v>467</v>
      </c>
      <c r="E97" s="130" t="s">
        <v>2896</v>
      </c>
      <c r="F97" s="144" t="s">
        <v>2805</v>
      </c>
      <c r="G97" s="134">
        <v>34764241.289999999</v>
      </c>
      <c r="H97" s="134">
        <v>36248000</v>
      </c>
      <c r="I97" s="134">
        <v>30206666.666666668</v>
      </c>
      <c r="J97" s="134">
        <v>28802533.329999998</v>
      </c>
      <c r="K97" s="134">
        <v>-1404133.3366666667</v>
      </c>
      <c r="L97" s="131">
        <v>-4.648421992937541</v>
      </c>
      <c r="M97" s="130" t="s">
        <v>2891</v>
      </c>
    </row>
    <row r="98" spans="1:13" ht="22.5" hidden="1" customHeight="1">
      <c r="A98" s="129">
        <v>44043</v>
      </c>
      <c r="B98" s="130" t="s">
        <v>2019</v>
      </c>
      <c r="C98" s="136" t="s">
        <v>468</v>
      </c>
      <c r="D98" s="130" t="s">
        <v>467</v>
      </c>
      <c r="E98" s="130" t="s">
        <v>2896</v>
      </c>
      <c r="F98" s="144" t="s">
        <v>2807</v>
      </c>
      <c r="G98" s="134">
        <v>5793495.1299999999</v>
      </c>
      <c r="H98" s="134">
        <v>5000000</v>
      </c>
      <c r="I98" s="134">
        <v>4166666.6666666665</v>
      </c>
      <c r="J98" s="134">
        <v>3230163.52</v>
      </c>
      <c r="K98" s="134">
        <v>-936503.14666666673</v>
      </c>
      <c r="L98" s="131">
        <v>-22.476075519999998</v>
      </c>
      <c r="M98" s="130" t="s">
        <v>2891</v>
      </c>
    </row>
    <row r="99" spans="1:13" ht="22.5" hidden="1" customHeight="1">
      <c r="A99" s="129">
        <v>44043</v>
      </c>
      <c r="B99" s="130" t="s">
        <v>2019</v>
      </c>
      <c r="C99" s="136" t="s">
        <v>468</v>
      </c>
      <c r="D99" s="130" t="s">
        <v>467</v>
      </c>
      <c r="E99" s="130" t="s">
        <v>2896</v>
      </c>
      <c r="F99" s="144" t="s">
        <v>2809</v>
      </c>
      <c r="G99" s="134">
        <v>540717.13</v>
      </c>
      <c r="H99" s="134">
        <v>869823.4</v>
      </c>
      <c r="I99" s="134">
        <v>724852.83333333337</v>
      </c>
      <c r="J99" s="134">
        <v>1328823.3999999999</v>
      </c>
      <c r="K99" s="134">
        <v>603970.56666666677</v>
      </c>
      <c r="L99" s="131">
        <v>83.323198709071278</v>
      </c>
      <c r="M99" s="130" t="s">
        <v>2892</v>
      </c>
    </row>
    <row r="100" spans="1:13" ht="22.5" hidden="1" customHeight="1">
      <c r="A100" s="129">
        <v>44043</v>
      </c>
      <c r="B100" s="130" t="s">
        <v>2019</v>
      </c>
      <c r="C100" s="136" t="s">
        <v>468</v>
      </c>
      <c r="D100" s="130" t="s">
        <v>467</v>
      </c>
      <c r="E100" s="130" t="s">
        <v>2896</v>
      </c>
      <c r="F100" s="144" t="s">
        <v>2865</v>
      </c>
      <c r="G100" s="134">
        <v>607670.96</v>
      </c>
      <c r="H100" s="134">
        <v>650000</v>
      </c>
      <c r="I100" s="134">
        <v>541666.66666666674</v>
      </c>
      <c r="J100" s="134">
        <v>327767.65999999997</v>
      </c>
      <c r="K100" s="134">
        <v>-213899.00666666668</v>
      </c>
      <c r="L100" s="131">
        <v>-39.489047384615382</v>
      </c>
      <c r="M100" s="130" t="s">
        <v>2891</v>
      </c>
    </row>
    <row r="101" spans="1:13" ht="22.5" hidden="1" customHeight="1">
      <c r="A101" s="129">
        <v>44043</v>
      </c>
      <c r="B101" s="130" t="s">
        <v>2019</v>
      </c>
      <c r="C101" s="136" t="s">
        <v>468</v>
      </c>
      <c r="D101" s="130" t="s">
        <v>467</v>
      </c>
      <c r="E101" s="130" t="s">
        <v>2896</v>
      </c>
      <c r="F101" s="140" t="s">
        <v>2812</v>
      </c>
      <c r="G101" s="134">
        <v>6647307.5499999998</v>
      </c>
      <c r="H101" s="134">
        <v>6300000</v>
      </c>
      <c r="I101" s="134">
        <v>5250000</v>
      </c>
      <c r="J101" s="134">
        <v>2481613.86</v>
      </c>
      <c r="K101" s="134">
        <v>-2768386.14</v>
      </c>
      <c r="L101" s="131">
        <v>-52.731164571428565</v>
      </c>
      <c r="M101" s="130" t="s">
        <v>2892</v>
      </c>
    </row>
    <row r="102" spans="1:13" ht="22.5" hidden="1" customHeight="1">
      <c r="A102" s="129">
        <v>44043</v>
      </c>
      <c r="B102" s="130" t="s">
        <v>2019</v>
      </c>
      <c r="C102" s="136" t="s">
        <v>468</v>
      </c>
      <c r="D102" s="130" t="s">
        <v>467</v>
      </c>
      <c r="E102" s="130" t="s">
        <v>2896</v>
      </c>
      <c r="F102" s="140" t="s">
        <v>2814</v>
      </c>
      <c r="G102" s="134">
        <v>1142713.1499999999</v>
      </c>
      <c r="H102" s="134">
        <v>1500000</v>
      </c>
      <c r="I102" s="134">
        <v>1250000</v>
      </c>
      <c r="J102" s="134">
        <v>884593.08</v>
      </c>
      <c r="K102" s="134">
        <v>-365406.92</v>
      </c>
      <c r="L102" s="131">
        <v>-29.232553599999999</v>
      </c>
      <c r="M102" s="130" t="s">
        <v>2892</v>
      </c>
    </row>
    <row r="103" spans="1:13" ht="22.5" hidden="1" customHeight="1">
      <c r="A103" s="129">
        <v>44043</v>
      </c>
      <c r="B103" s="130" t="s">
        <v>2019</v>
      </c>
      <c r="C103" s="136" t="s">
        <v>468</v>
      </c>
      <c r="D103" s="130" t="s">
        <v>467</v>
      </c>
      <c r="E103" s="130" t="s">
        <v>2896</v>
      </c>
      <c r="F103" s="140" t="s">
        <v>2816</v>
      </c>
      <c r="G103" s="134">
        <v>197952</v>
      </c>
      <c r="H103" s="134">
        <v>400000</v>
      </c>
      <c r="I103" s="134">
        <v>333333.33333333337</v>
      </c>
      <c r="J103" s="134">
        <v>407980.36</v>
      </c>
      <c r="K103" s="134">
        <v>74647.026666666672</v>
      </c>
      <c r="L103" s="131">
        <v>22.394107999999999</v>
      </c>
      <c r="M103" s="130" t="s">
        <v>2891</v>
      </c>
    </row>
    <row r="104" spans="1:13" ht="22.5" hidden="1" customHeight="1">
      <c r="A104" s="129">
        <v>44043</v>
      </c>
      <c r="B104" s="130" t="s">
        <v>2019</v>
      </c>
      <c r="C104" s="136" t="s">
        <v>468</v>
      </c>
      <c r="D104" s="130" t="s">
        <v>467</v>
      </c>
      <c r="E104" s="130" t="s">
        <v>2896</v>
      </c>
      <c r="F104" s="140" t="s">
        <v>2818</v>
      </c>
      <c r="G104" s="134">
        <v>3527372</v>
      </c>
      <c r="H104" s="134">
        <v>3220000</v>
      </c>
      <c r="I104" s="134">
        <v>2683333.3333333335</v>
      </c>
      <c r="J104" s="134">
        <v>2007097.75</v>
      </c>
      <c r="K104" s="134">
        <v>-676235.58333333337</v>
      </c>
      <c r="L104" s="131">
        <v>-25.201326086956524</v>
      </c>
      <c r="M104" s="130" t="s">
        <v>2892</v>
      </c>
    </row>
    <row r="105" spans="1:13" ht="22.5" hidden="1" customHeight="1">
      <c r="A105" s="129">
        <v>44043</v>
      </c>
      <c r="B105" s="130" t="s">
        <v>2019</v>
      </c>
      <c r="C105" s="136" t="s">
        <v>468</v>
      </c>
      <c r="D105" s="130" t="s">
        <v>467</v>
      </c>
      <c r="E105" s="130" t="s">
        <v>2896</v>
      </c>
      <c r="F105" s="140" t="s">
        <v>2820</v>
      </c>
      <c r="G105" s="134">
        <v>34765636.289999999</v>
      </c>
      <c r="H105" s="134">
        <v>36248000</v>
      </c>
      <c r="I105" s="134">
        <v>30206666.666666668</v>
      </c>
      <c r="J105" s="134">
        <v>28802533.329999998</v>
      </c>
      <c r="K105" s="134">
        <v>-1404133.3366666667</v>
      </c>
      <c r="L105" s="131">
        <v>-4.648421992937541</v>
      </c>
      <c r="M105" s="130" t="s">
        <v>2892</v>
      </c>
    </row>
    <row r="106" spans="1:13" ht="22.5" hidden="1" customHeight="1">
      <c r="A106" s="129">
        <v>44043</v>
      </c>
      <c r="B106" s="130" t="s">
        <v>2019</v>
      </c>
      <c r="C106" s="136" t="s">
        <v>468</v>
      </c>
      <c r="D106" s="130" t="s">
        <v>467</v>
      </c>
      <c r="E106" s="130" t="s">
        <v>2896</v>
      </c>
      <c r="F106" s="140" t="s">
        <v>2822</v>
      </c>
      <c r="G106" s="134">
        <v>3181683</v>
      </c>
      <c r="H106" s="134">
        <v>3300000</v>
      </c>
      <c r="I106" s="134">
        <v>2750000</v>
      </c>
      <c r="J106" s="134">
        <v>2711519</v>
      </c>
      <c r="K106" s="134">
        <v>-38481</v>
      </c>
      <c r="L106" s="131">
        <v>-1.3993090909090911</v>
      </c>
      <c r="M106" s="130" t="s">
        <v>2892</v>
      </c>
    </row>
    <row r="107" spans="1:13" ht="22.5" hidden="1" customHeight="1">
      <c r="A107" s="129">
        <v>44043</v>
      </c>
      <c r="B107" s="130" t="s">
        <v>2019</v>
      </c>
      <c r="C107" s="136" t="s">
        <v>468</v>
      </c>
      <c r="D107" s="130" t="s">
        <v>467</v>
      </c>
      <c r="E107" s="130" t="s">
        <v>2896</v>
      </c>
      <c r="F107" s="140" t="s">
        <v>2823</v>
      </c>
      <c r="G107" s="134">
        <v>7712175</v>
      </c>
      <c r="H107" s="134">
        <v>8000000</v>
      </c>
      <c r="I107" s="134">
        <v>6666666.666666667</v>
      </c>
      <c r="J107" s="134">
        <v>6122772.5</v>
      </c>
      <c r="K107" s="134">
        <v>-543894.16666666663</v>
      </c>
      <c r="L107" s="131">
        <v>-8.1584125000000007</v>
      </c>
      <c r="M107" s="130" t="s">
        <v>2892</v>
      </c>
    </row>
    <row r="108" spans="1:13" ht="22.5" hidden="1" customHeight="1">
      <c r="A108" s="129">
        <v>44043</v>
      </c>
      <c r="B108" s="130" t="s">
        <v>2019</v>
      </c>
      <c r="C108" s="136" t="s">
        <v>468</v>
      </c>
      <c r="D108" s="130" t="s">
        <v>467</v>
      </c>
      <c r="E108" s="130" t="s">
        <v>2896</v>
      </c>
      <c r="F108" s="140" t="s">
        <v>2825</v>
      </c>
      <c r="G108" s="134">
        <v>1469896.07</v>
      </c>
      <c r="H108" s="134">
        <v>1500000</v>
      </c>
      <c r="I108" s="134">
        <v>1250000</v>
      </c>
      <c r="J108" s="134">
        <v>1195996</v>
      </c>
      <c r="K108" s="134">
        <v>-54004</v>
      </c>
      <c r="L108" s="131">
        <v>-4.3203199999999997</v>
      </c>
      <c r="M108" s="130" t="s">
        <v>2892</v>
      </c>
    </row>
    <row r="109" spans="1:13" ht="22.5" hidden="1" customHeight="1">
      <c r="A109" s="129">
        <v>44043</v>
      </c>
      <c r="B109" s="130" t="s">
        <v>2019</v>
      </c>
      <c r="C109" s="136" t="s">
        <v>468</v>
      </c>
      <c r="D109" s="130" t="s">
        <v>467</v>
      </c>
      <c r="E109" s="130" t="s">
        <v>2896</v>
      </c>
      <c r="F109" s="140" t="s">
        <v>2827</v>
      </c>
      <c r="G109" s="134">
        <v>2202027.39</v>
      </c>
      <c r="H109" s="134">
        <v>3400000</v>
      </c>
      <c r="I109" s="134">
        <v>2833333.3333333335</v>
      </c>
      <c r="J109" s="134">
        <v>1566439.93</v>
      </c>
      <c r="K109" s="134">
        <v>-1266893.4033333333</v>
      </c>
      <c r="L109" s="131">
        <v>-44.713884823529412</v>
      </c>
      <c r="M109" s="130" t="s">
        <v>2892</v>
      </c>
    </row>
    <row r="110" spans="1:13" ht="22.5" hidden="1" customHeight="1">
      <c r="A110" s="129">
        <v>44043</v>
      </c>
      <c r="B110" s="130" t="s">
        <v>2019</v>
      </c>
      <c r="C110" s="136" t="s">
        <v>468</v>
      </c>
      <c r="D110" s="130" t="s">
        <v>467</v>
      </c>
      <c r="E110" s="130" t="s">
        <v>2896</v>
      </c>
      <c r="F110" s="140" t="s">
        <v>2829</v>
      </c>
      <c r="G110" s="134">
        <v>1656625.97</v>
      </c>
      <c r="H110" s="134">
        <v>1700000</v>
      </c>
      <c r="I110" s="134">
        <v>1416666.6666666667</v>
      </c>
      <c r="J110" s="134">
        <v>1261592.9000000001</v>
      </c>
      <c r="K110" s="134">
        <v>-155073.76666666666</v>
      </c>
      <c r="L110" s="131">
        <v>-10.946383529411763</v>
      </c>
      <c r="M110" s="130" t="s">
        <v>2892</v>
      </c>
    </row>
    <row r="111" spans="1:13" ht="22.5" hidden="1" customHeight="1">
      <c r="A111" s="129">
        <v>44043</v>
      </c>
      <c r="B111" s="130" t="s">
        <v>2019</v>
      </c>
      <c r="C111" s="136" t="s">
        <v>468</v>
      </c>
      <c r="D111" s="130" t="s">
        <v>467</v>
      </c>
      <c r="E111" s="130" t="s">
        <v>2896</v>
      </c>
      <c r="F111" s="140" t="s">
        <v>2831</v>
      </c>
      <c r="G111" s="134">
        <v>1356733.56</v>
      </c>
      <c r="H111" s="134">
        <v>1705495</v>
      </c>
      <c r="I111" s="134">
        <v>1421245.8333333333</v>
      </c>
      <c r="J111" s="134">
        <v>750573.20000000007</v>
      </c>
      <c r="K111" s="134">
        <v>-670672.63333333342</v>
      </c>
      <c r="L111" s="131">
        <v>-47.189065931005366</v>
      </c>
      <c r="M111" s="130" t="s">
        <v>2892</v>
      </c>
    </row>
    <row r="112" spans="1:13" ht="22.5" hidden="1" customHeight="1">
      <c r="A112" s="129">
        <v>44043</v>
      </c>
      <c r="B112" s="130" t="s">
        <v>2019</v>
      </c>
      <c r="C112" s="136" t="s">
        <v>468</v>
      </c>
      <c r="D112" s="130" t="s">
        <v>467</v>
      </c>
      <c r="E112" s="130" t="s">
        <v>2896</v>
      </c>
      <c r="F112" s="140" t="s">
        <v>2833</v>
      </c>
      <c r="G112" s="134">
        <v>2888034.96</v>
      </c>
      <c r="H112" s="134">
        <v>3000000</v>
      </c>
      <c r="I112" s="134">
        <v>2500000</v>
      </c>
      <c r="J112" s="134">
        <v>2530776.54</v>
      </c>
      <c r="K112" s="134">
        <v>30776.54</v>
      </c>
      <c r="L112" s="131">
        <v>1.2310616000000001</v>
      </c>
      <c r="M112" s="130" t="s">
        <v>2891</v>
      </c>
    </row>
    <row r="113" spans="1:13" ht="22.5" hidden="1" customHeight="1">
      <c r="A113" s="129">
        <v>44043</v>
      </c>
      <c r="B113" s="130" t="s">
        <v>2019</v>
      </c>
      <c r="C113" s="136" t="s">
        <v>468</v>
      </c>
      <c r="D113" s="130" t="s">
        <v>467</v>
      </c>
      <c r="E113" s="130" t="s">
        <v>2896</v>
      </c>
      <c r="F113" s="140" t="s">
        <v>2837</v>
      </c>
      <c r="G113" s="134">
        <v>10332077.550000001</v>
      </c>
      <c r="H113" s="134">
        <v>10162000</v>
      </c>
      <c r="I113" s="134">
        <v>8468333.3333333321</v>
      </c>
      <c r="J113" s="134">
        <v>6306634.6900000004</v>
      </c>
      <c r="K113" s="134">
        <v>-2161698.6433333331</v>
      </c>
      <c r="L113" s="131">
        <v>-25.526848769927177</v>
      </c>
      <c r="M113" s="130" t="s">
        <v>2892</v>
      </c>
    </row>
    <row r="114" spans="1:13" ht="22.5" hidden="1" customHeight="1">
      <c r="A114" s="129">
        <v>44043</v>
      </c>
      <c r="B114" s="130" t="s">
        <v>2019</v>
      </c>
      <c r="C114" s="136" t="s">
        <v>468</v>
      </c>
      <c r="D114" s="130" t="s">
        <v>467</v>
      </c>
      <c r="E114" s="130" t="s">
        <v>1944</v>
      </c>
      <c r="F114" s="141" t="s">
        <v>2852</v>
      </c>
      <c r="G114" s="134">
        <v>1372567.42</v>
      </c>
      <c r="H114" s="134">
        <v>0</v>
      </c>
      <c r="I114" s="134">
        <v>0</v>
      </c>
      <c r="J114" s="134">
        <v>7607198.0899999924</v>
      </c>
      <c r="K114" s="134">
        <v>7607198.0899999896</v>
      </c>
      <c r="L114" s="132"/>
      <c r="M114" s="130" t="s">
        <v>2892</v>
      </c>
    </row>
    <row r="115" spans="1:13" ht="22.5" hidden="1" customHeight="1">
      <c r="A115" s="129">
        <v>44043</v>
      </c>
      <c r="B115" s="130" t="s">
        <v>2019</v>
      </c>
      <c r="C115" s="136" t="s">
        <v>468</v>
      </c>
      <c r="D115" s="130" t="s">
        <v>467</v>
      </c>
      <c r="E115" s="130" t="s">
        <v>1944</v>
      </c>
      <c r="F115" s="141" t="s">
        <v>2853</v>
      </c>
      <c r="G115" s="134">
        <v>11231961.859999999</v>
      </c>
      <c r="H115" s="134">
        <v>0</v>
      </c>
      <c r="I115" s="134">
        <v>0</v>
      </c>
      <c r="J115" s="134">
        <v>19115976.360000003</v>
      </c>
      <c r="K115" s="134">
        <v>19115976.359999999</v>
      </c>
      <c r="L115" s="132"/>
      <c r="M115" s="130" t="s">
        <v>2892</v>
      </c>
    </row>
    <row r="116" spans="1:13" ht="22.5" hidden="1" customHeight="1">
      <c r="A116" s="129">
        <v>44043</v>
      </c>
      <c r="B116" s="130" t="s">
        <v>2019</v>
      </c>
      <c r="C116" s="136" t="s">
        <v>468</v>
      </c>
      <c r="D116" s="130" t="s">
        <v>467</v>
      </c>
      <c r="E116" s="130" t="s">
        <v>1944</v>
      </c>
      <c r="F116" s="141" t="s">
        <v>2854</v>
      </c>
      <c r="G116" s="134">
        <v>-16715377.390000001</v>
      </c>
      <c r="H116" s="134">
        <v>0</v>
      </c>
      <c r="I116" s="134">
        <v>0</v>
      </c>
      <c r="J116" s="134">
        <v>-17206906.289999999</v>
      </c>
      <c r="K116" s="134">
        <v>-17206906.289999999</v>
      </c>
      <c r="L116" s="132"/>
      <c r="M116" s="130" t="s">
        <v>2892</v>
      </c>
    </row>
    <row r="117" spans="1:13" ht="22.5" hidden="1" customHeight="1">
      <c r="A117" s="129">
        <v>44043</v>
      </c>
      <c r="B117" s="130" t="s">
        <v>2019</v>
      </c>
      <c r="C117" s="136" t="s">
        <v>470</v>
      </c>
      <c r="D117" s="130" t="s">
        <v>469</v>
      </c>
      <c r="E117" s="130" t="s">
        <v>2896</v>
      </c>
      <c r="F117" s="141" t="s">
        <v>2790</v>
      </c>
      <c r="G117" s="134">
        <v>95697814.030000001</v>
      </c>
      <c r="H117" s="134">
        <v>82263496.670000002</v>
      </c>
      <c r="I117" s="134">
        <v>68552913.891666666</v>
      </c>
      <c r="J117" s="134">
        <v>76612512.989999995</v>
      </c>
      <c r="K117" s="134">
        <v>8059599.0983333327</v>
      </c>
      <c r="L117" s="131">
        <v>11.756756410194056</v>
      </c>
      <c r="M117" s="130" t="s">
        <v>2892</v>
      </c>
    </row>
    <row r="118" spans="1:13" ht="22.5" hidden="1" customHeight="1">
      <c r="A118" s="129">
        <v>44043</v>
      </c>
      <c r="B118" s="130" t="s">
        <v>2019</v>
      </c>
      <c r="C118" s="136" t="s">
        <v>470</v>
      </c>
      <c r="D118" s="130" t="s">
        <v>469</v>
      </c>
      <c r="E118" s="130" t="s">
        <v>2896</v>
      </c>
      <c r="F118" s="141" t="s">
        <v>2792</v>
      </c>
      <c r="G118" s="134">
        <v>244900</v>
      </c>
      <c r="H118" s="134">
        <v>252247</v>
      </c>
      <c r="I118" s="134">
        <v>210205.83333333334</v>
      </c>
      <c r="J118" s="134">
        <v>293400</v>
      </c>
      <c r="K118" s="134">
        <v>83194.166666666672</v>
      </c>
      <c r="L118" s="131">
        <v>39.577477631052105</v>
      </c>
      <c r="M118" s="130" t="s">
        <v>2892</v>
      </c>
    </row>
    <row r="119" spans="1:13" ht="22.5" hidden="1" customHeight="1">
      <c r="A119" s="129">
        <v>44043</v>
      </c>
      <c r="B119" s="130" t="s">
        <v>2019</v>
      </c>
      <c r="C119" s="136" t="s">
        <v>470</v>
      </c>
      <c r="D119" s="130" t="s">
        <v>469</v>
      </c>
      <c r="E119" s="130" t="s">
        <v>2896</v>
      </c>
      <c r="F119" s="141" t="s">
        <v>2794</v>
      </c>
      <c r="G119" s="134">
        <v>317314</v>
      </c>
      <c r="H119" s="134">
        <v>326836</v>
      </c>
      <c r="I119" s="134">
        <v>272363.33333333337</v>
      </c>
      <c r="J119" s="134">
        <v>253585.5</v>
      </c>
      <c r="K119" s="134">
        <v>-18777.833333333332</v>
      </c>
      <c r="L119" s="131">
        <v>-6.8944057570157513</v>
      </c>
      <c r="M119" s="130" t="s">
        <v>2891</v>
      </c>
    </row>
    <row r="120" spans="1:13" ht="22.5" hidden="1" customHeight="1">
      <c r="A120" s="129">
        <v>44043</v>
      </c>
      <c r="B120" s="130" t="s">
        <v>2019</v>
      </c>
      <c r="C120" s="136" t="s">
        <v>470</v>
      </c>
      <c r="D120" s="130" t="s">
        <v>469</v>
      </c>
      <c r="E120" s="130" t="s">
        <v>2896</v>
      </c>
      <c r="F120" s="141" t="s">
        <v>2797</v>
      </c>
      <c r="G120" s="134">
        <v>8055921.9000000004</v>
      </c>
      <c r="H120" s="134">
        <v>8297599.5499999998</v>
      </c>
      <c r="I120" s="134">
        <v>6914666.291666666</v>
      </c>
      <c r="J120" s="134">
        <v>6498711.3499999996</v>
      </c>
      <c r="K120" s="134">
        <v>-415954.94166666665</v>
      </c>
      <c r="L120" s="131">
        <v>-6.0155461467166136</v>
      </c>
      <c r="M120" s="130" t="s">
        <v>2891</v>
      </c>
    </row>
    <row r="121" spans="1:13" ht="22.5" hidden="1" customHeight="1">
      <c r="A121" s="129">
        <v>44043</v>
      </c>
      <c r="B121" s="130" t="s">
        <v>2019</v>
      </c>
      <c r="C121" s="136" t="s">
        <v>470</v>
      </c>
      <c r="D121" s="130" t="s">
        <v>469</v>
      </c>
      <c r="E121" s="130" t="s">
        <v>2896</v>
      </c>
      <c r="F121" s="141" t="s">
        <v>2799</v>
      </c>
      <c r="G121" s="134">
        <v>4376683.93</v>
      </c>
      <c r="H121" s="134">
        <v>4376683.93</v>
      </c>
      <c r="I121" s="134">
        <v>3647236.6083333334</v>
      </c>
      <c r="J121" s="134">
        <v>3317850.74</v>
      </c>
      <c r="K121" s="134">
        <v>-329385.86833333335</v>
      </c>
      <c r="L121" s="131">
        <v>-9.0311077592482203</v>
      </c>
      <c r="M121" s="130" t="s">
        <v>2891</v>
      </c>
    </row>
    <row r="122" spans="1:13" ht="22.5" hidden="1" customHeight="1">
      <c r="A122" s="129">
        <v>44043</v>
      </c>
      <c r="B122" s="130" t="s">
        <v>2019</v>
      </c>
      <c r="C122" s="136" t="s">
        <v>470</v>
      </c>
      <c r="D122" s="130" t="s">
        <v>469</v>
      </c>
      <c r="E122" s="130" t="s">
        <v>2896</v>
      </c>
      <c r="F122" s="141" t="s">
        <v>2801</v>
      </c>
      <c r="G122" s="134">
        <v>941982</v>
      </c>
      <c r="H122" s="134">
        <v>941982</v>
      </c>
      <c r="I122" s="134">
        <v>784985</v>
      </c>
      <c r="J122" s="134">
        <v>1791896.95</v>
      </c>
      <c r="K122" s="134">
        <v>1006911.95</v>
      </c>
      <c r="L122" s="131">
        <v>128.27148926412605</v>
      </c>
      <c r="M122" s="130" t="s">
        <v>2892</v>
      </c>
    </row>
    <row r="123" spans="1:13" ht="22.5" hidden="1" customHeight="1">
      <c r="A123" s="129">
        <v>44043</v>
      </c>
      <c r="B123" s="130" t="s">
        <v>2019</v>
      </c>
      <c r="C123" s="136" t="s">
        <v>470</v>
      </c>
      <c r="D123" s="130" t="s">
        <v>469</v>
      </c>
      <c r="E123" s="130" t="s">
        <v>2896</v>
      </c>
      <c r="F123" s="141" t="s">
        <v>2803</v>
      </c>
      <c r="G123" s="134">
        <v>18505237.559999999</v>
      </c>
      <c r="H123" s="134">
        <v>19057409.68</v>
      </c>
      <c r="I123" s="134">
        <v>15881174.733333334</v>
      </c>
      <c r="J123" s="134">
        <v>14737510</v>
      </c>
      <c r="K123" s="134">
        <v>-1143664.7333333334</v>
      </c>
      <c r="L123" s="131">
        <v>-7.201386248416946</v>
      </c>
      <c r="M123" s="130" t="s">
        <v>2891</v>
      </c>
    </row>
    <row r="124" spans="1:13" ht="22.5" hidden="1" customHeight="1">
      <c r="A124" s="129">
        <v>44043</v>
      </c>
      <c r="B124" s="130" t="s">
        <v>2019</v>
      </c>
      <c r="C124" s="136" t="s">
        <v>470</v>
      </c>
      <c r="D124" s="130" t="s">
        <v>469</v>
      </c>
      <c r="E124" s="130" t="s">
        <v>2896</v>
      </c>
      <c r="F124" s="141" t="s">
        <v>2805</v>
      </c>
      <c r="G124" s="134">
        <v>66592864.149999999</v>
      </c>
      <c r="H124" s="134">
        <v>69236217.060000002</v>
      </c>
      <c r="I124" s="134">
        <v>57696847.549999997</v>
      </c>
      <c r="J124" s="134">
        <v>56830542.579999998</v>
      </c>
      <c r="K124" s="134">
        <v>-866304.97</v>
      </c>
      <c r="L124" s="131">
        <v>-1.5014771287967883</v>
      </c>
      <c r="M124" s="130" t="s">
        <v>2891</v>
      </c>
    </row>
    <row r="125" spans="1:13" ht="22.5" hidden="1" customHeight="1">
      <c r="A125" s="129">
        <v>44043</v>
      </c>
      <c r="B125" s="130" t="s">
        <v>2019</v>
      </c>
      <c r="C125" s="136" t="s">
        <v>470</v>
      </c>
      <c r="D125" s="130" t="s">
        <v>469</v>
      </c>
      <c r="E125" s="130" t="s">
        <v>2896</v>
      </c>
      <c r="F125" s="141" t="s">
        <v>2807</v>
      </c>
      <c r="G125" s="134">
        <v>15809392.619999999</v>
      </c>
      <c r="H125" s="134">
        <v>16236669.939999999</v>
      </c>
      <c r="I125" s="134">
        <v>13530558.283333333</v>
      </c>
      <c r="J125" s="134">
        <v>24362952.190000001</v>
      </c>
      <c r="K125" s="134">
        <v>10832393.906666668</v>
      </c>
      <c r="L125" s="131">
        <v>80.058735787789246</v>
      </c>
      <c r="M125" s="130" t="s">
        <v>2892</v>
      </c>
    </row>
    <row r="126" spans="1:13" ht="22.5" hidden="1" customHeight="1">
      <c r="A126" s="129">
        <v>44043</v>
      </c>
      <c r="B126" s="130" t="s">
        <v>2019</v>
      </c>
      <c r="C126" s="136" t="s">
        <v>470</v>
      </c>
      <c r="D126" s="130" t="s">
        <v>469</v>
      </c>
      <c r="E126" s="130" t="s">
        <v>2896</v>
      </c>
      <c r="F126" s="141" t="s">
        <v>2870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2"/>
      <c r="M126" s="130" t="s">
        <v>2892</v>
      </c>
    </row>
    <row r="127" spans="1:13" ht="22.5" hidden="1" customHeight="1">
      <c r="A127" s="129">
        <v>44043</v>
      </c>
      <c r="B127" s="130" t="s">
        <v>2019</v>
      </c>
      <c r="C127" s="136" t="s">
        <v>470</v>
      </c>
      <c r="D127" s="130" t="s">
        <v>469</v>
      </c>
      <c r="E127" s="130" t="s">
        <v>2896</v>
      </c>
      <c r="F127" s="141" t="s">
        <v>2809</v>
      </c>
      <c r="G127" s="134">
        <v>4003000</v>
      </c>
      <c r="H127" s="134">
        <v>8426142.7899999991</v>
      </c>
      <c r="I127" s="134">
        <v>7021785.6583333332</v>
      </c>
      <c r="J127" s="134">
        <v>3887061</v>
      </c>
      <c r="K127" s="134">
        <v>-3134724.6583333332</v>
      </c>
      <c r="L127" s="131">
        <v>-44.642841733756093</v>
      </c>
      <c r="M127" s="130" t="s">
        <v>2891</v>
      </c>
    </row>
    <row r="128" spans="1:13" ht="22.5" hidden="1" customHeight="1">
      <c r="A128" s="129">
        <v>44043</v>
      </c>
      <c r="B128" s="130" t="s">
        <v>2019</v>
      </c>
      <c r="C128" s="136" t="s">
        <v>470</v>
      </c>
      <c r="D128" s="130" t="s">
        <v>469</v>
      </c>
      <c r="E128" s="130" t="s">
        <v>2896</v>
      </c>
      <c r="F128" s="141" t="s">
        <v>2865</v>
      </c>
      <c r="G128" s="134">
        <v>748133.65</v>
      </c>
      <c r="H128" s="134">
        <v>770577.65</v>
      </c>
      <c r="I128" s="134">
        <v>642148.04166666674</v>
      </c>
      <c r="J128" s="134">
        <v>717141.5</v>
      </c>
      <c r="K128" s="134">
        <v>74993.458333333343</v>
      </c>
      <c r="L128" s="131">
        <v>11.678531034477835</v>
      </c>
      <c r="M128" s="130" t="s">
        <v>2892</v>
      </c>
    </row>
    <row r="129" spans="1:13" ht="22.5" hidden="1" customHeight="1">
      <c r="A129" s="129">
        <v>44043</v>
      </c>
      <c r="B129" s="130" t="s">
        <v>2019</v>
      </c>
      <c r="C129" s="136" t="s">
        <v>470</v>
      </c>
      <c r="D129" s="130" t="s">
        <v>469</v>
      </c>
      <c r="E129" s="130" t="s">
        <v>2896</v>
      </c>
      <c r="F129" s="139" t="s">
        <v>2812</v>
      </c>
      <c r="G129" s="134">
        <v>22614529.190000001</v>
      </c>
      <c r="H129" s="134">
        <v>25758831.050000001</v>
      </c>
      <c r="I129" s="134">
        <v>21465692.541666668</v>
      </c>
      <c r="J129" s="134">
        <v>22304825.27</v>
      </c>
      <c r="K129" s="134">
        <v>839132.72833333339</v>
      </c>
      <c r="L129" s="131">
        <v>3.9091807855931413</v>
      </c>
      <c r="M129" s="130" t="s">
        <v>2891</v>
      </c>
    </row>
    <row r="130" spans="1:13" ht="22.5" hidden="1" customHeight="1">
      <c r="A130" s="129">
        <v>44043</v>
      </c>
      <c r="B130" s="130" t="s">
        <v>2019</v>
      </c>
      <c r="C130" s="136" t="s">
        <v>470</v>
      </c>
      <c r="D130" s="130" t="s">
        <v>469</v>
      </c>
      <c r="E130" s="130" t="s">
        <v>2896</v>
      </c>
      <c r="F130" s="139" t="s">
        <v>2814</v>
      </c>
      <c r="G130" s="134">
        <v>5889609.8799999999</v>
      </c>
      <c r="H130" s="134">
        <v>5889609.8799999999</v>
      </c>
      <c r="I130" s="134">
        <v>4908008.2333333325</v>
      </c>
      <c r="J130" s="134">
        <v>3697836.24</v>
      </c>
      <c r="K130" s="134">
        <v>-1210171.9933333332</v>
      </c>
      <c r="L130" s="131">
        <v>-24.657089715422714</v>
      </c>
      <c r="M130" s="130" t="s">
        <v>2892</v>
      </c>
    </row>
    <row r="131" spans="1:13" ht="22.5" hidden="1" customHeight="1">
      <c r="A131" s="129">
        <v>44043</v>
      </c>
      <c r="B131" s="130" t="s">
        <v>2019</v>
      </c>
      <c r="C131" s="136" t="s">
        <v>470</v>
      </c>
      <c r="D131" s="130" t="s">
        <v>469</v>
      </c>
      <c r="E131" s="130" t="s">
        <v>2896</v>
      </c>
      <c r="F131" s="139" t="s">
        <v>2816</v>
      </c>
      <c r="G131" s="134">
        <v>893721.68</v>
      </c>
      <c r="H131" s="134">
        <v>893721.68</v>
      </c>
      <c r="I131" s="134">
        <v>744768.06666666677</v>
      </c>
      <c r="J131" s="134">
        <v>423230.55</v>
      </c>
      <c r="K131" s="134">
        <v>-321537.51666666672</v>
      </c>
      <c r="L131" s="131">
        <v>-43.172838774594794</v>
      </c>
      <c r="M131" s="130" t="s">
        <v>2892</v>
      </c>
    </row>
    <row r="132" spans="1:13" ht="22.5" hidden="1" customHeight="1">
      <c r="A132" s="129">
        <v>44043</v>
      </c>
      <c r="B132" s="130" t="s">
        <v>2019</v>
      </c>
      <c r="C132" s="136" t="s">
        <v>470</v>
      </c>
      <c r="D132" s="130" t="s">
        <v>469</v>
      </c>
      <c r="E132" s="130" t="s">
        <v>2896</v>
      </c>
      <c r="F132" s="139" t="s">
        <v>2818</v>
      </c>
      <c r="G132" s="134">
        <v>5654103.5</v>
      </c>
      <c r="H132" s="134">
        <v>5654103.5</v>
      </c>
      <c r="I132" s="134">
        <v>4711752.916666666</v>
      </c>
      <c r="J132" s="134">
        <v>5705974.8799999999</v>
      </c>
      <c r="K132" s="134">
        <v>994221.96333333338</v>
      </c>
      <c r="L132" s="131">
        <v>21.100893466134817</v>
      </c>
      <c r="M132" s="130" t="s">
        <v>2891</v>
      </c>
    </row>
    <row r="133" spans="1:13" ht="22.5" hidden="1" customHeight="1">
      <c r="A133" s="129">
        <v>44043</v>
      </c>
      <c r="B133" s="130" t="s">
        <v>2019</v>
      </c>
      <c r="C133" s="136" t="s">
        <v>470</v>
      </c>
      <c r="D133" s="130" t="s">
        <v>469</v>
      </c>
      <c r="E133" s="130" t="s">
        <v>2896</v>
      </c>
      <c r="F133" s="139" t="s">
        <v>2820</v>
      </c>
      <c r="G133" s="134">
        <v>66632121.770000003</v>
      </c>
      <c r="H133" s="134">
        <v>69236217.060000002</v>
      </c>
      <c r="I133" s="134">
        <v>57696847.549999997</v>
      </c>
      <c r="J133" s="134">
        <v>56843064.879999995</v>
      </c>
      <c r="K133" s="134">
        <v>-853782.67</v>
      </c>
      <c r="L133" s="131">
        <v>-1.4797735166728361</v>
      </c>
      <c r="M133" s="130" t="s">
        <v>2892</v>
      </c>
    </row>
    <row r="134" spans="1:13" ht="22.5" hidden="1" customHeight="1">
      <c r="A134" s="129">
        <v>44043</v>
      </c>
      <c r="B134" s="130" t="s">
        <v>2019</v>
      </c>
      <c r="C134" s="136" t="s">
        <v>470</v>
      </c>
      <c r="D134" s="130" t="s">
        <v>469</v>
      </c>
      <c r="E134" s="130" t="s">
        <v>2896</v>
      </c>
      <c r="F134" s="139" t="s">
        <v>2822</v>
      </c>
      <c r="G134" s="134">
        <v>12531558.310000001</v>
      </c>
      <c r="H134" s="134">
        <v>12907505.050000001</v>
      </c>
      <c r="I134" s="134">
        <v>10756254.208333334</v>
      </c>
      <c r="J134" s="134">
        <v>10271993.060000001</v>
      </c>
      <c r="K134" s="134">
        <v>-484261.14833333332</v>
      </c>
      <c r="L134" s="131">
        <v>-4.5021355850641331</v>
      </c>
      <c r="M134" s="130" t="s">
        <v>2892</v>
      </c>
    </row>
    <row r="135" spans="1:13" ht="22.5" hidden="1" customHeight="1">
      <c r="A135" s="129">
        <v>44043</v>
      </c>
      <c r="B135" s="130" t="s">
        <v>2019</v>
      </c>
      <c r="C135" s="136" t="s">
        <v>470</v>
      </c>
      <c r="D135" s="130" t="s">
        <v>469</v>
      </c>
      <c r="E135" s="130" t="s">
        <v>2896</v>
      </c>
      <c r="F135" s="139" t="s">
        <v>2823</v>
      </c>
      <c r="G135" s="134">
        <v>28648748</v>
      </c>
      <c r="H135" s="134">
        <v>27016847.800000001</v>
      </c>
      <c r="I135" s="134">
        <v>22514039.833333336</v>
      </c>
      <c r="J135" s="134">
        <v>27486067.920000002</v>
      </c>
      <c r="K135" s="134">
        <v>4972028.0866666669</v>
      </c>
      <c r="L135" s="131">
        <v>22.084122278691595</v>
      </c>
      <c r="M135" s="130" t="s">
        <v>2891</v>
      </c>
    </row>
    <row r="136" spans="1:13" ht="22.5" hidden="1" customHeight="1">
      <c r="A136" s="129">
        <v>44043</v>
      </c>
      <c r="B136" s="130" t="s">
        <v>2019</v>
      </c>
      <c r="C136" s="136" t="s">
        <v>470</v>
      </c>
      <c r="D136" s="130" t="s">
        <v>469</v>
      </c>
      <c r="E136" s="130" t="s">
        <v>2896</v>
      </c>
      <c r="F136" s="139" t="s">
        <v>2825</v>
      </c>
      <c r="G136" s="134">
        <v>4321592.62</v>
      </c>
      <c r="H136" s="134">
        <v>4616749.8</v>
      </c>
      <c r="I136" s="134">
        <v>3847291.5</v>
      </c>
      <c r="J136" s="134">
        <v>3175065.4099999997</v>
      </c>
      <c r="K136" s="134">
        <v>-672226.09</v>
      </c>
      <c r="L136" s="131">
        <v>-17.472710087083339</v>
      </c>
      <c r="M136" s="130" t="s">
        <v>2892</v>
      </c>
    </row>
    <row r="137" spans="1:13" ht="22.5" hidden="1" customHeight="1">
      <c r="A137" s="129">
        <v>44043</v>
      </c>
      <c r="B137" s="130" t="s">
        <v>2019</v>
      </c>
      <c r="C137" s="136" t="s">
        <v>470</v>
      </c>
      <c r="D137" s="130" t="s">
        <v>469</v>
      </c>
      <c r="E137" s="130" t="s">
        <v>2896</v>
      </c>
      <c r="F137" s="139" t="s">
        <v>2827</v>
      </c>
      <c r="G137" s="134">
        <v>7440190.71</v>
      </c>
      <c r="H137" s="134">
        <v>7605320.7199999997</v>
      </c>
      <c r="I137" s="134">
        <v>6337767.2666666666</v>
      </c>
      <c r="J137" s="134">
        <v>9105314.1899999995</v>
      </c>
      <c r="K137" s="134">
        <v>2767546.9233333333</v>
      </c>
      <c r="L137" s="131">
        <v>43.667537902333194</v>
      </c>
      <c r="M137" s="130" t="s">
        <v>2891</v>
      </c>
    </row>
    <row r="138" spans="1:13" ht="22.5" hidden="1" customHeight="1">
      <c r="A138" s="129">
        <v>44043</v>
      </c>
      <c r="B138" s="130" t="s">
        <v>2019</v>
      </c>
      <c r="C138" s="136" t="s">
        <v>470</v>
      </c>
      <c r="D138" s="130" t="s">
        <v>469</v>
      </c>
      <c r="E138" s="130" t="s">
        <v>2896</v>
      </c>
      <c r="F138" s="139" t="s">
        <v>2829</v>
      </c>
      <c r="G138" s="134">
        <v>6598074.8399999999</v>
      </c>
      <c r="H138" s="134">
        <v>6796017.0599999996</v>
      </c>
      <c r="I138" s="134">
        <v>5663347.5499999998</v>
      </c>
      <c r="J138" s="134">
        <v>4922323.6899999995</v>
      </c>
      <c r="K138" s="134">
        <v>-741023.86</v>
      </c>
      <c r="L138" s="131">
        <v>-13.084555617639959</v>
      </c>
      <c r="M138" s="130" t="s">
        <v>2892</v>
      </c>
    </row>
    <row r="139" spans="1:13" ht="22.5" hidden="1" customHeight="1">
      <c r="A139" s="129">
        <v>44043</v>
      </c>
      <c r="B139" s="130" t="s">
        <v>2019</v>
      </c>
      <c r="C139" s="136" t="s">
        <v>470</v>
      </c>
      <c r="D139" s="130" t="s">
        <v>469</v>
      </c>
      <c r="E139" s="130" t="s">
        <v>2896</v>
      </c>
      <c r="F139" s="139" t="s">
        <v>2831</v>
      </c>
      <c r="G139" s="134">
        <v>5602983.0300000003</v>
      </c>
      <c r="H139" s="134">
        <v>5684498.4000000004</v>
      </c>
      <c r="I139" s="134">
        <v>4737082</v>
      </c>
      <c r="J139" s="134">
        <v>5137354.2</v>
      </c>
      <c r="K139" s="134">
        <v>400272.2</v>
      </c>
      <c r="L139" s="131">
        <v>8.4497629553383291</v>
      </c>
      <c r="M139" s="130" t="s">
        <v>2891</v>
      </c>
    </row>
    <row r="140" spans="1:13" ht="22.5" hidden="1" customHeight="1">
      <c r="A140" s="129">
        <v>44043</v>
      </c>
      <c r="B140" s="130" t="s">
        <v>2019</v>
      </c>
      <c r="C140" s="136" t="s">
        <v>470</v>
      </c>
      <c r="D140" s="130" t="s">
        <v>469</v>
      </c>
      <c r="E140" s="130" t="s">
        <v>2896</v>
      </c>
      <c r="F140" s="139" t="s">
        <v>2833</v>
      </c>
      <c r="G140" s="134">
        <v>18566942.68</v>
      </c>
      <c r="H140" s="134">
        <v>18566942.68</v>
      </c>
      <c r="I140" s="134">
        <v>15472452.233333334</v>
      </c>
      <c r="J140" s="134">
        <v>3916370.5000000005</v>
      </c>
      <c r="K140" s="134">
        <v>-11556081.733333334</v>
      </c>
      <c r="L140" s="131">
        <v>-74.688107347568973</v>
      </c>
      <c r="M140" s="130" t="s">
        <v>2892</v>
      </c>
    </row>
    <row r="141" spans="1:13" ht="22.5" hidden="1" customHeight="1">
      <c r="A141" s="129">
        <v>44043</v>
      </c>
      <c r="B141" s="130" t="s">
        <v>2019</v>
      </c>
      <c r="C141" s="136" t="s">
        <v>470</v>
      </c>
      <c r="D141" s="130" t="s">
        <v>469</v>
      </c>
      <c r="E141" s="130" t="s">
        <v>2896</v>
      </c>
      <c r="F141" s="139" t="s">
        <v>2835</v>
      </c>
      <c r="G141" s="134">
        <v>1775107.3</v>
      </c>
      <c r="H141" s="134">
        <v>1775107.3</v>
      </c>
      <c r="I141" s="134">
        <v>1479256.0833333333</v>
      </c>
      <c r="J141" s="134">
        <v>932199.84</v>
      </c>
      <c r="K141" s="134">
        <v>-547056.2433333334</v>
      </c>
      <c r="L141" s="131">
        <v>-36.981848477554003</v>
      </c>
      <c r="M141" s="130" t="s">
        <v>2892</v>
      </c>
    </row>
    <row r="142" spans="1:13" ht="22.5" hidden="1" customHeight="1">
      <c r="A142" s="129">
        <v>44043</v>
      </c>
      <c r="B142" s="130" t="s">
        <v>2019</v>
      </c>
      <c r="C142" s="136" t="s">
        <v>470</v>
      </c>
      <c r="D142" s="130" t="s">
        <v>469</v>
      </c>
      <c r="E142" s="130" t="s">
        <v>2896</v>
      </c>
      <c r="F142" s="139" t="s">
        <v>2837</v>
      </c>
      <c r="G142" s="134">
        <v>27502765.41</v>
      </c>
      <c r="H142" s="134">
        <v>27355289.059999999</v>
      </c>
      <c r="I142" s="134">
        <v>22796074.216666665</v>
      </c>
      <c r="J142" s="134">
        <v>17479035.410000004</v>
      </c>
      <c r="K142" s="134">
        <v>-5317038.8066666666</v>
      </c>
      <c r="L142" s="131">
        <v>-23.32436171303247</v>
      </c>
      <c r="M142" s="130" t="s">
        <v>2892</v>
      </c>
    </row>
    <row r="143" spans="1:13" ht="22.5" hidden="1" customHeight="1">
      <c r="A143" s="129">
        <v>44043</v>
      </c>
      <c r="B143" s="130" t="s">
        <v>2019</v>
      </c>
      <c r="C143" s="136" t="s">
        <v>470</v>
      </c>
      <c r="D143" s="130" t="s">
        <v>469</v>
      </c>
      <c r="E143" s="130" t="s">
        <v>2896</v>
      </c>
      <c r="F143" s="139" t="s">
        <v>2872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2"/>
      <c r="M143" s="130" t="s">
        <v>2891</v>
      </c>
    </row>
    <row r="144" spans="1:13" ht="22.5" hidden="1" customHeight="1">
      <c r="A144" s="129">
        <v>44043</v>
      </c>
      <c r="B144" s="130" t="s">
        <v>2019</v>
      </c>
      <c r="C144" s="136" t="s">
        <v>470</v>
      </c>
      <c r="D144" s="130" t="s">
        <v>469</v>
      </c>
      <c r="E144" s="130" t="s">
        <v>1944</v>
      </c>
      <c r="F144" s="140" t="s">
        <v>2852</v>
      </c>
      <c r="G144" s="134">
        <v>13100074.439999999</v>
      </c>
      <c r="H144" s="134">
        <v>0</v>
      </c>
      <c r="I144" s="134">
        <v>0</v>
      </c>
      <c r="J144" s="134">
        <v>10393463.889999988</v>
      </c>
      <c r="K144" s="134">
        <v>10393463.890000001</v>
      </c>
      <c r="L144" s="132"/>
      <c r="M144" s="130" t="s">
        <v>2892</v>
      </c>
    </row>
    <row r="145" spans="1:13" ht="22.5" hidden="1" customHeight="1">
      <c r="A145" s="129">
        <v>44043</v>
      </c>
      <c r="B145" s="130" t="s">
        <v>2019</v>
      </c>
      <c r="C145" s="136" t="s">
        <v>470</v>
      </c>
      <c r="D145" s="130" t="s">
        <v>469</v>
      </c>
      <c r="E145" s="130" t="s">
        <v>1944</v>
      </c>
      <c r="F145" s="140" t="s">
        <v>2853</v>
      </c>
      <c r="G145" s="134">
        <v>18981060.120000001</v>
      </c>
      <c r="H145" s="134">
        <v>0</v>
      </c>
      <c r="I145" s="134">
        <v>0</v>
      </c>
      <c r="J145" s="134">
        <v>43262265.030000001</v>
      </c>
      <c r="K145" s="134">
        <v>43262265.030000001</v>
      </c>
      <c r="L145" s="132"/>
      <c r="M145" s="130" t="s">
        <v>2892</v>
      </c>
    </row>
    <row r="146" spans="1:13" ht="22.5" hidden="1" customHeight="1">
      <c r="A146" s="129">
        <v>44043</v>
      </c>
      <c r="B146" s="130" t="s">
        <v>2019</v>
      </c>
      <c r="C146" s="136" t="s">
        <v>470</v>
      </c>
      <c r="D146" s="130" t="s">
        <v>469</v>
      </c>
      <c r="E146" s="130" t="s">
        <v>1944</v>
      </c>
      <c r="F146" s="140" t="s">
        <v>2854</v>
      </c>
      <c r="G146" s="134">
        <v>-36034803.32</v>
      </c>
      <c r="H146" s="134">
        <v>0</v>
      </c>
      <c r="I146" s="134">
        <v>0</v>
      </c>
      <c r="J146" s="134">
        <v>-64710031.24000001</v>
      </c>
      <c r="K146" s="134">
        <v>-64710031.240000002</v>
      </c>
      <c r="L146" s="132"/>
      <c r="M146" s="130" t="s">
        <v>2892</v>
      </c>
    </row>
    <row r="147" spans="1:13" ht="22.5" hidden="1" customHeight="1">
      <c r="A147" s="129">
        <v>44043</v>
      </c>
      <c r="B147" s="130" t="s">
        <v>2019</v>
      </c>
      <c r="C147" s="136" t="s">
        <v>472</v>
      </c>
      <c r="D147" s="130" t="s">
        <v>471</v>
      </c>
      <c r="E147" s="130" t="s">
        <v>2896</v>
      </c>
      <c r="F147" s="140" t="s">
        <v>2790</v>
      </c>
      <c r="G147" s="134">
        <v>39601349.75</v>
      </c>
      <c r="H147" s="134">
        <v>33865500</v>
      </c>
      <c r="I147" s="134">
        <v>28221250</v>
      </c>
      <c r="J147" s="134">
        <v>35011528.990000002</v>
      </c>
      <c r="K147" s="134">
        <v>6790278.9900000002</v>
      </c>
      <c r="L147" s="131">
        <v>24.060872533994772</v>
      </c>
      <c r="M147" s="130" t="s">
        <v>2892</v>
      </c>
    </row>
    <row r="148" spans="1:13" ht="22.5" hidden="1" customHeight="1">
      <c r="A148" s="129">
        <v>44043</v>
      </c>
      <c r="B148" s="130" t="s">
        <v>2019</v>
      </c>
      <c r="C148" s="136" t="s">
        <v>472</v>
      </c>
      <c r="D148" s="130" t="s">
        <v>471</v>
      </c>
      <c r="E148" s="130" t="s">
        <v>2896</v>
      </c>
      <c r="F148" s="140" t="s">
        <v>2792</v>
      </c>
      <c r="G148" s="134">
        <v>164000</v>
      </c>
      <c r="H148" s="134">
        <v>140000</v>
      </c>
      <c r="I148" s="134">
        <v>116666.66666666667</v>
      </c>
      <c r="J148" s="134">
        <v>127550</v>
      </c>
      <c r="K148" s="134">
        <v>10883.333333333334</v>
      </c>
      <c r="L148" s="131">
        <v>9.3285714285714292</v>
      </c>
      <c r="M148" s="130" t="s">
        <v>2892</v>
      </c>
    </row>
    <row r="149" spans="1:13" ht="22.5" hidden="1" customHeight="1">
      <c r="A149" s="129">
        <v>44043</v>
      </c>
      <c r="B149" s="130" t="s">
        <v>2019</v>
      </c>
      <c r="C149" s="136" t="s">
        <v>472</v>
      </c>
      <c r="D149" s="130" t="s">
        <v>471</v>
      </c>
      <c r="E149" s="130" t="s">
        <v>2896</v>
      </c>
      <c r="F149" s="140" t="s">
        <v>2794</v>
      </c>
      <c r="G149" s="134">
        <v>124961.75</v>
      </c>
      <c r="H149" s="134">
        <v>120000</v>
      </c>
      <c r="I149" s="134">
        <v>100000</v>
      </c>
      <c r="J149" s="134">
        <v>56167</v>
      </c>
      <c r="K149" s="134">
        <v>-43833</v>
      </c>
      <c r="L149" s="131">
        <v>-43.832999999999998</v>
      </c>
      <c r="M149" s="130" t="s">
        <v>2891</v>
      </c>
    </row>
    <row r="150" spans="1:13" ht="22.5" hidden="1" customHeight="1">
      <c r="A150" s="129">
        <v>44043</v>
      </c>
      <c r="B150" s="130" t="s">
        <v>2019</v>
      </c>
      <c r="C150" s="136" t="s">
        <v>472</v>
      </c>
      <c r="D150" s="130" t="s">
        <v>471</v>
      </c>
      <c r="E150" s="130" t="s">
        <v>2896</v>
      </c>
      <c r="F150" s="140" t="s">
        <v>2797</v>
      </c>
      <c r="G150" s="134">
        <v>7659769.7699999996</v>
      </c>
      <c r="H150" s="134">
        <v>7350000</v>
      </c>
      <c r="I150" s="134">
        <v>6125000</v>
      </c>
      <c r="J150" s="134">
        <v>5407656.9799999995</v>
      </c>
      <c r="K150" s="134">
        <v>-717343.02</v>
      </c>
      <c r="L150" s="131">
        <v>-11.711722775510204</v>
      </c>
      <c r="M150" s="130" t="s">
        <v>2891</v>
      </c>
    </row>
    <row r="151" spans="1:13" ht="22.5" hidden="1" customHeight="1">
      <c r="A151" s="129">
        <v>44043</v>
      </c>
      <c r="B151" s="130" t="s">
        <v>2019</v>
      </c>
      <c r="C151" s="136" t="s">
        <v>472</v>
      </c>
      <c r="D151" s="130" t="s">
        <v>471</v>
      </c>
      <c r="E151" s="130" t="s">
        <v>2896</v>
      </c>
      <c r="F151" s="140" t="s">
        <v>2799</v>
      </c>
      <c r="G151" s="134">
        <v>2262932.69</v>
      </c>
      <c r="H151" s="134">
        <v>2580000</v>
      </c>
      <c r="I151" s="134">
        <v>2150000</v>
      </c>
      <c r="J151" s="134">
        <v>2058398.3900000001</v>
      </c>
      <c r="K151" s="134">
        <v>-91601.61</v>
      </c>
      <c r="L151" s="131">
        <v>-4.2605399999999998</v>
      </c>
      <c r="M151" s="130" t="s">
        <v>2891</v>
      </c>
    </row>
    <row r="152" spans="1:13" ht="22.5" hidden="1" customHeight="1">
      <c r="A152" s="129">
        <v>44043</v>
      </c>
      <c r="B152" s="130" t="s">
        <v>2019</v>
      </c>
      <c r="C152" s="136" t="s">
        <v>472</v>
      </c>
      <c r="D152" s="130" t="s">
        <v>471</v>
      </c>
      <c r="E152" s="130" t="s">
        <v>2896</v>
      </c>
      <c r="F152" s="140" t="s">
        <v>2801</v>
      </c>
      <c r="G152" s="134">
        <v>373915.65</v>
      </c>
      <c r="H152" s="134">
        <v>356000</v>
      </c>
      <c r="I152" s="134">
        <v>296666.66666666669</v>
      </c>
      <c r="J152" s="134">
        <v>406987.49</v>
      </c>
      <c r="K152" s="134">
        <v>110320.82333333333</v>
      </c>
      <c r="L152" s="131">
        <v>37.18679438202247</v>
      </c>
      <c r="M152" s="130" t="s">
        <v>2892</v>
      </c>
    </row>
    <row r="153" spans="1:13" ht="22.5" hidden="1" customHeight="1">
      <c r="A153" s="129">
        <v>44043</v>
      </c>
      <c r="B153" s="130" t="s">
        <v>2019</v>
      </c>
      <c r="C153" s="136" t="s">
        <v>472</v>
      </c>
      <c r="D153" s="130" t="s">
        <v>471</v>
      </c>
      <c r="E153" s="130" t="s">
        <v>2896</v>
      </c>
      <c r="F153" s="140" t="s">
        <v>2803</v>
      </c>
      <c r="G153" s="134">
        <v>5781491.2300000004</v>
      </c>
      <c r="H153" s="134">
        <v>5400000</v>
      </c>
      <c r="I153" s="134">
        <v>4500000</v>
      </c>
      <c r="J153" s="134">
        <v>3868526.75</v>
      </c>
      <c r="K153" s="134">
        <v>-631473.25</v>
      </c>
      <c r="L153" s="131">
        <v>-14.032738888888888</v>
      </c>
      <c r="M153" s="130" t="s">
        <v>2891</v>
      </c>
    </row>
    <row r="154" spans="1:13" ht="22.5" hidden="1" customHeight="1">
      <c r="A154" s="129">
        <v>44043</v>
      </c>
      <c r="B154" s="130" t="s">
        <v>2019</v>
      </c>
      <c r="C154" s="136" t="s">
        <v>472</v>
      </c>
      <c r="D154" s="130" t="s">
        <v>471</v>
      </c>
      <c r="E154" s="130" t="s">
        <v>2896</v>
      </c>
      <c r="F154" s="140" t="s">
        <v>2805</v>
      </c>
      <c r="G154" s="134">
        <v>26653218.870000001</v>
      </c>
      <c r="H154" s="134">
        <v>27486800</v>
      </c>
      <c r="I154" s="134">
        <v>22905666.666666668</v>
      </c>
      <c r="J154" s="134">
        <v>21640122.5</v>
      </c>
      <c r="K154" s="134">
        <v>-1265544.1666666667</v>
      </c>
      <c r="L154" s="131">
        <v>-5.5250265582024829</v>
      </c>
      <c r="M154" s="130" t="s">
        <v>2891</v>
      </c>
    </row>
    <row r="155" spans="1:13" ht="22.5" hidden="1" customHeight="1">
      <c r="A155" s="129">
        <v>44043</v>
      </c>
      <c r="B155" s="130" t="s">
        <v>2019</v>
      </c>
      <c r="C155" s="136" t="s">
        <v>472</v>
      </c>
      <c r="D155" s="130" t="s">
        <v>471</v>
      </c>
      <c r="E155" s="130" t="s">
        <v>2896</v>
      </c>
      <c r="F155" s="140" t="s">
        <v>2807</v>
      </c>
      <c r="G155" s="134">
        <v>5189843.04</v>
      </c>
      <c r="H155" s="134">
        <v>7525000</v>
      </c>
      <c r="I155" s="134">
        <v>6270833.333333333</v>
      </c>
      <c r="J155" s="134">
        <v>4531255.68</v>
      </c>
      <c r="K155" s="134">
        <v>-1739577.6533333333</v>
      </c>
      <c r="L155" s="131">
        <v>-27.740773209302326</v>
      </c>
      <c r="M155" s="130" t="s">
        <v>2891</v>
      </c>
    </row>
    <row r="156" spans="1:13" ht="22.5" hidden="1" customHeight="1">
      <c r="A156" s="129">
        <v>44043</v>
      </c>
      <c r="B156" s="130" t="s">
        <v>2019</v>
      </c>
      <c r="C156" s="136" t="s">
        <v>472</v>
      </c>
      <c r="D156" s="130" t="s">
        <v>471</v>
      </c>
      <c r="E156" s="130" t="s">
        <v>2896</v>
      </c>
      <c r="F156" s="140" t="s">
        <v>2809</v>
      </c>
      <c r="G156" s="134">
        <v>3597705</v>
      </c>
      <c r="H156" s="134">
        <v>10939500</v>
      </c>
      <c r="I156" s="134">
        <v>9116250</v>
      </c>
      <c r="J156" s="134">
        <v>9904700</v>
      </c>
      <c r="K156" s="134">
        <v>788450</v>
      </c>
      <c r="L156" s="131">
        <v>8.6488413547237073</v>
      </c>
      <c r="M156" s="130" t="s">
        <v>2892</v>
      </c>
    </row>
    <row r="157" spans="1:13" ht="22.5" hidden="1" customHeight="1">
      <c r="A157" s="129">
        <v>44043</v>
      </c>
      <c r="B157" s="130" t="s">
        <v>2019</v>
      </c>
      <c r="C157" s="136" t="s">
        <v>472</v>
      </c>
      <c r="D157" s="130" t="s">
        <v>471</v>
      </c>
      <c r="E157" s="130" t="s">
        <v>2896</v>
      </c>
      <c r="F157" s="140" t="s">
        <v>2865</v>
      </c>
      <c r="G157" s="134">
        <v>545846.34</v>
      </c>
      <c r="H157" s="134">
        <v>475000</v>
      </c>
      <c r="I157" s="134">
        <v>395833.33333333337</v>
      </c>
      <c r="J157" s="134">
        <v>495002.01</v>
      </c>
      <c r="K157" s="134">
        <v>99168.676666666666</v>
      </c>
      <c r="L157" s="131">
        <v>25.05313936842105</v>
      </c>
      <c r="M157" s="130" t="s">
        <v>2892</v>
      </c>
    </row>
    <row r="158" spans="1:13" ht="22.5" hidden="1" customHeight="1">
      <c r="A158" s="129">
        <v>44043</v>
      </c>
      <c r="B158" s="130" t="s">
        <v>2019</v>
      </c>
      <c r="C158" s="136" t="s">
        <v>472</v>
      </c>
      <c r="D158" s="130" t="s">
        <v>471</v>
      </c>
      <c r="E158" s="130" t="s">
        <v>2896</v>
      </c>
      <c r="F158" s="141" t="s">
        <v>2812</v>
      </c>
      <c r="G158" s="134">
        <v>9705033.2899999991</v>
      </c>
      <c r="H158" s="134">
        <v>11458505.17</v>
      </c>
      <c r="I158" s="134">
        <v>9548754.3083333336</v>
      </c>
      <c r="J158" s="134">
        <v>11138576.08</v>
      </c>
      <c r="K158" s="134">
        <v>1589821.7716666667</v>
      </c>
      <c r="L158" s="131">
        <v>16.649520139807205</v>
      </c>
      <c r="M158" s="130" t="s">
        <v>2891</v>
      </c>
    </row>
    <row r="159" spans="1:13" ht="22.5" hidden="1" customHeight="1">
      <c r="A159" s="129">
        <v>44043</v>
      </c>
      <c r="B159" s="130" t="s">
        <v>2019</v>
      </c>
      <c r="C159" s="136" t="s">
        <v>472</v>
      </c>
      <c r="D159" s="130" t="s">
        <v>471</v>
      </c>
      <c r="E159" s="130" t="s">
        <v>2896</v>
      </c>
      <c r="F159" s="141" t="s">
        <v>2814</v>
      </c>
      <c r="G159" s="134">
        <v>3118342.68</v>
      </c>
      <c r="H159" s="134">
        <v>3300000</v>
      </c>
      <c r="I159" s="134">
        <v>2750000</v>
      </c>
      <c r="J159" s="134">
        <v>2647454.66</v>
      </c>
      <c r="K159" s="134">
        <v>-102545.34</v>
      </c>
      <c r="L159" s="131">
        <v>-3.7289214545454548</v>
      </c>
      <c r="M159" s="130" t="s">
        <v>2892</v>
      </c>
    </row>
    <row r="160" spans="1:13" ht="22.5" hidden="1" customHeight="1">
      <c r="A160" s="129">
        <v>44043</v>
      </c>
      <c r="B160" s="130" t="s">
        <v>2019</v>
      </c>
      <c r="C160" s="136" t="s">
        <v>472</v>
      </c>
      <c r="D160" s="130" t="s">
        <v>471</v>
      </c>
      <c r="E160" s="130" t="s">
        <v>2896</v>
      </c>
      <c r="F160" s="141" t="s">
        <v>2816</v>
      </c>
      <c r="G160" s="134">
        <v>278719.03999999998</v>
      </c>
      <c r="H160" s="134">
        <v>726962.55</v>
      </c>
      <c r="I160" s="134">
        <v>605802.125</v>
      </c>
      <c r="J160" s="134">
        <v>199878.56</v>
      </c>
      <c r="K160" s="134">
        <v>-405923.565</v>
      </c>
      <c r="L160" s="131">
        <v>-67.00596585064801</v>
      </c>
      <c r="M160" s="130" t="s">
        <v>2892</v>
      </c>
    </row>
    <row r="161" spans="1:13" ht="22.5" hidden="1" customHeight="1">
      <c r="A161" s="129">
        <v>44043</v>
      </c>
      <c r="B161" s="130" t="s">
        <v>2019</v>
      </c>
      <c r="C161" s="136" t="s">
        <v>472</v>
      </c>
      <c r="D161" s="130" t="s">
        <v>471</v>
      </c>
      <c r="E161" s="130" t="s">
        <v>2896</v>
      </c>
      <c r="F161" s="141" t="s">
        <v>2818</v>
      </c>
      <c r="G161" s="134">
        <v>3181560.54</v>
      </c>
      <c r="H161" s="134">
        <v>2624371</v>
      </c>
      <c r="I161" s="134">
        <v>2186975.8333333335</v>
      </c>
      <c r="J161" s="134">
        <v>2692781.86</v>
      </c>
      <c r="K161" s="134">
        <v>505806.02666666667</v>
      </c>
      <c r="L161" s="131">
        <v>23.128103153098401</v>
      </c>
      <c r="M161" s="130" t="s">
        <v>2891</v>
      </c>
    </row>
    <row r="162" spans="1:13" ht="22.5" hidden="1" customHeight="1">
      <c r="A162" s="129">
        <v>44043</v>
      </c>
      <c r="B162" s="130" t="s">
        <v>2019</v>
      </c>
      <c r="C162" s="136" t="s">
        <v>472</v>
      </c>
      <c r="D162" s="130" t="s">
        <v>471</v>
      </c>
      <c r="E162" s="130" t="s">
        <v>2896</v>
      </c>
      <c r="F162" s="141" t="s">
        <v>2820</v>
      </c>
      <c r="G162" s="134">
        <v>26671218.870000001</v>
      </c>
      <c r="H162" s="134">
        <v>27486800</v>
      </c>
      <c r="I162" s="134">
        <v>22905666.666666668</v>
      </c>
      <c r="J162" s="134">
        <v>21553700</v>
      </c>
      <c r="K162" s="134">
        <v>-1351966.6666666667</v>
      </c>
      <c r="L162" s="131">
        <v>-5.902324024622728</v>
      </c>
      <c r="M162" s="130" t="s">
        <v>2892</v>
      </c>
    </row>
    <row r="163" spans="1:13" ht="22.5" hidden="1" customHeight="1">
      <c r="A163" s="129">
        <v>44043</v>
      </c>
      <c r="B163" s="130" t="s">
        <v>2019</v>
      </c>
      <c r="C163" s="136" t="s">
        <v>472</v>
      </c>
      <c r="D163" s="130" t="s">
        <v>471</v>
      </c>
      <c r="E163" s="130" t="s">
        <v>2896</v>
      </c>
      <c r="F163" s="141" t="s">
        <v>2822</v>
      </c>
      <c r="G163" s="134">
        <v>6297145.5</v>
      </c>
      <c r="H163" s="134">
        <v>7070000</v>
      </c>
      <c r="I163" s="134">
        <v>5891666.666666667</v>
      </c>
      <c r="J163" s="134">
        <v>5532578</v>
      </c>
      <c r="K163" s="134">
        <v>-359088.66666666669</v>
      </c>
      <c r="L163" s="131">
        <v>-6.0948571428571432</v>
      </c>
      <c r="M163" s="130" t="s">
        <v>2892</v>
      </c>
    </row>
    <row r="164" spans="1:13" ht="22.5" hidden="1" customHeight="1">
      <c r="A164" s="129">
        <v>44043</v>
      </c>
      <c r="B164" s="130" t="s">
        <v>2019</v>
      </c>
      <c r="C164" s="136" t="s">
        <v>472</v>
      </c>
      <c r="D164" s="130" t="s">
        <v>471</v>
      </c>
      <c r="E164" s="130" t="s">
        <v>2896</v>
      </c>
      <c r="F164" s="141" t="s">
        <v>2823</v>
      </c>
      <c r="G164" s="134">
        <v>11646707.5</v>
      </c>
      <c r="H164" s="134">
        <v>11840000</v>
      </c>
      <c r="I164" s="134">
        <v>9866666.666666666</v>
      </c>
      <c r="J164" s="134">
        <v>10026997.75</v>
      </c>
      <c r="K164" s="134">
        <v>160331.08333333331</v>
      </c>
      <c r="L164" s="131">
        <v>1.624977195945946</v>
      </c>
      <c r="M164" s="130" t="s">
        <v>2891</v>
      </c>
    </row>
    <row r="165" spans="1:13" ht="22.5" hidden="1" customHeight="1">
      <c r="A165" s="129">
        <v>44043</v>
      </c>
      <c r="B165" s="130" t="s">
        <v>2019</v>
      </c>
      <c r="C165" s="136" t="s">
        <v>472</v>
      </c>
      <c r="D165" s="130" t="s">
        <v>471</v>
      </c>
      <c r="E165" s="130" t="s">
        <v>2896</v>
      </c>
      <c r="F165" s="141" t="s">
        <v>2825</v>
      </c>
      <c r="G165" s="134">
        <v>2226463.9500000002</v>
      </c>
      <c r="H165" s="134">
        <v>1839000</v>
      </c>
      <c r="I165" s="134">
        <v>1532500</v>
      </c>
      <c r="J165" s="134">
        <v>1461162.9</v>
      </c>
      <c r="K165" s="134">
        <v>-71337.100000000006</v>
      </c>
      <c r="L165" s="131">
        <v>-4.6549494290375204</v>
      </c>
      <c r="M165" s="130" t="s">
        <v>2892</v>
      </c>
    </row>
    <row r="166" spans="1:13" ht="22.5" hidden="1" customHeight="1">
      <c r="A166" s="129">
        <v>44043</v>
      </c>
      <c r="B166" s="130" t="s">
        <v>2019</v>
      </c>
      <c r="C166" s="136" t="s">
        <v>472</v>
      </c>
      <c r="D166" s="130" t="s">
        <v>471</v>
      </c>
      <c r="E166" s="130" t="s">
        <v>2896</v>
      </c>
      <c r="F166" s="141" t="s">
        <v>2827</v>
      </c>
      <c r="G166" s="134">
        <v>3061811.82</v>
      </c>
      <c r="H166" s="134">
        <v>3339000</v>
      </c>
      <c r="I166" s="134">
        <v>2782500</v>
      </c>
      <c r="J166" s="134">
        <v>2577594.34</v>
      </c>
      <c r="K166" s="134">
        <v>-204905.66</v>
      </c>
      <c r="L166" s="131">
        <v>-7.3640848158131185</v>
      </c>
      <c r="M166" s="130" t="s">
        <v>2892</v>
      </c>
    </row>
    <row r="167" spans="1:13" ht="22.5" hidden="1" customHeight="1">
      <c r="A167" s="129">
        <v>44043</v>
      </c>
      <c r="B167" s="130" t="s">
        <v>2019</v>
      </c>
      <c r="C167" s="136" t="s">
        <v>472</v>
      </c>
      <c r="D167" s="130" t="s">
        <v>471</v>
      </c>
      <c r="E167" s="130" t="s">
        <v>2896</v>
      </c>
      <c r="F167" s="141" t="s">
        <v>2829</v>
      </c>
      <c r="G167" s="134">
        <v>2122886.2999999998</v>
      </c>
      <c r="H167" s="134">
        <v>2123000</v>
      </c>
      <c r="I167" s="134">
        <v>1769166.6666666667</v>
      </c>
      <c r="J167" s="134">
        <v>1769332.16</v>
      </c>
      <c r="K167" s="134">
        <v>165.49333333333334</v>
      </c>
      <c r="L167" s="131">
        <v>9.3543099387658982E-3</v>
      </c>
      <c r="M167" s="130" t="s">
        <v>2891</v>
      </c>
    </row>
    <row r="168" spans="1:13" ht="22.5" hidden="1" customHeight="1">
      <c r="A168" s="129">
        <v>44043</v>
      </c>
      <c r="B168" s="130" t="s">
        <v>2019</v>
      </c>
      <c r="C168" s="136" t="s">
        <v>472</v>
      </c>
      <c r="D168" s="130" t="s">
        <v>471</v>
      </c>
      <c r="E168" s="130" t="s">
        <v>2896</v>
      </c>
      <c r="F168" s="141" t="s">
        <v>2831</v>
      </c>
      <c r="G168" s="134">
        <v>3099969.59</v>
      </c>
      <c r="H168" s="134">
        <v>2795000</v>
      </c>
      <c r="I168" s="134">
        <v>2329166.6666666665</v>
      </c>
      <c r="J168" s="134">
        <v>2471566.34</v>
      </c>
      <c r="K168" s="134">
        <v>142399.67333333334</v>
      </c>
      <c r="L168" s="131">
        <v>6.1137605724508051</v>
      </c>
      <c r="M168" s="130" t="s">
        <v>2891</v>
      </c>
    </row>
    <row r="169" spans="1:13" ht="22.5" hidden="1" customHeight="1">
      <c r="A169" s="129">
        <v>44043</v>
      </c>
      <c r="B169" s="130" t="s">
        <v>2019</v>
      </c>
      <c r="C169" s="136" t="s">
        <v>472</v>
      </c>
      <c r="D169" s="130" t="s">
        <v>471</v>
      </c>
      <c r="E169" s="130" t="s">
        <v>2896</v>
      </c>
      <c r="F169" s="141" t="s">
        <v>2833</v>
      </c>
      <c r="G169" s="134">
        <v>2204611.25</v>
      </c>
      <c r="H169" s="134">
        <v>2571900</v>
      </c>
      <c r="I169" s="134">
        <v>2143250</v>
      </c>
      <c r="J169" s="134">
        <v>2033745.7699999998</v>
      </c>
      <c r="K169" s="134">
        <v>-109504.23</v>
      </c>
      <c r="L169" s="131">
        <v>-5.1092607022045957</v>
      </c>
      <c r="M169" s="130" t="s">
        <v>2892</v>
      </c>
    </row>
    <row r="170" spans="1:13" ht="22.5" hidden="1" customHeight="1">
      <c r="A170" s="129">
        <v>44043</v>
      </c>
      <c r="B170" s="130" t="s">
        <v>2019</v>
      </c>
      <c r="C170" s="136" t="s">
        <v>472</v>
      </c>
      <c r="D170" s="130" t="s">
        <v>471</v>
      </c>
      <c r="E170" s="130" t="s">
        <v>2896</v>
      </c>
      <c r="F170" s="141" t="s">
        <v>2835</v>
      </c>
      <c r="G170" s="134">
        <v>160221.54999999999</v>
      </c>
      <c r="H170" s="134">
        <v>165000</v>
      </c>
      <c r="I170" s="134">
        <v>137500</v>
      </c>
      <c r="J170" s="134">
        <v>27918.6</v>
      </c>
      <c r="K170" s="134">
        <v>-109581.4</v>
      </c>
      <c r="L170" s="131">
        <v>-79.69556363636363</v>
      </c>
      <c r="M170" s="130" t="s">
        <v>2892</v>
      </c>
    </row>
    <row r="171" spans="1:13" ht="22.5" hidden="1" customHeight="1">
      <c r="A171" s="129">
        <v>44043</v>
      </c>
      <c r="B171" s="130" t="s">
        <v>2019</v>
      </c>
      <c r="C171" s="136" t="s">
        <v>472</v>
      </c>
      <c r="D171" s="130" t="s">
        <v>471</v>
      </c>
      <c r="E171" s="130" t="s">
        <v>2896</v>
      </c>
      <c r="F171" s="141" t="s">
        <v>2837</v>
      </c>
      <c r="G171" s="134">
        <v>6213346.4000000004</v>
      </c>
      <c r="H171" s="134">
        <v>10455000</v>
      </c>
      <c r="I171" s="134">
        <v>8712500</v>
      </c>
      <c r="J171" s="134">
        <v>5536706.3499999996</v>
      </c>
      <c r="K171" s="134">
        <v>-3175793.65</v>
      </c>
      <c r="L171" s="131">
        <v>-36.451003156384502</v>
      </c>
      <c r="M171" s="130" t="s">
        <v>2892</v>
      </c>
    </row>
    <row r="172" spans="1:13" ht="22.5" hidden="1" customHeight="1">
      <c r="A172" s="129">
        <v>44043</v>
      </c>
      <c r="B172" s="130" t="s">
        <v>2019</v>
      </c>
      <c r="C172" s="136" t="s">
        <v>472</v>
      </c>
      <c r="D172" s="130" t="s">
        <v>471</v>
      </c>
      <c r="E172" s="130" t="s">
        <v>2896</v>
      </c>
      <c r="F172" s="141" t="s">
        <v>2872</v>
      </c>
      <c r="G172" s="134">
        <v>0</v>
      </c>
      <c r="H172" s="134">
        <v>0</v>
      </c>
      <c r="I172" s="134">
        <v>0</v>
      </c>
      <c r="J172" s="134">
        <v>0</v>
      </c>
      <c r="K172" s="134">
        <v>0</v>
      </c>
      <c r="L172" s="132"/>
      <c r="M172" s="130" t="s">
        <v>2891</v>
      </c>
    </row>
    <row r="173" spans="1:13" ht="22.5" hidden="1" customHeight="1">
      <c r="A173" s="129">
        <v>44043</v>
      </c>
      <c r="B173" s="130" t="s">
        <v>2019</v>
      </c>
      <c r="C173" s="136" t="s">
        <v>472</v>
      </c>
      <c r="D173" s="130" t="s">
        <v>471</v>
      </c>
      <c r="E173" s="130" t="s">
        <v>1944</v>
      </c>
      <c r="F173" s="140" t="s">
        <v>2852</v>
      </c>
      <c r="G173" s="134">
        <v>5118478.26</v>
      </c>
      <c r="H173" s="134">
        <v>0</v>
      </c>
      <c r="I173" s="134">
        <v>0</v>
      </c>
      <c r="J173" s="134">
        <v>10690042.660000004</v>
      </c>
      <c r="K173" s="134">
        <v>10690042.66</v>
      </c>
      <c r="L173" s="132"/>
      <c r="M173" s="130" t="s">
        <v>2892</v>
      </c>
    </row>
    <row r="174" spans="1:13" ht="22.5" hidden="1" customHeight="1">
      <c r="A174" s="129">
        <v>44043</v>
      </c>
      <c r="B174" s="130" t="s">
        <v>2019</v>
      </c>
      <c r="C174" s="136" t="s">
        <v>472</v>
      </c>
      <c r="D174" s="130" t="s">
        <v>471</v>
      </c>
      <c r="E174" s="130" t="s">
        <v>1944</v>
      </c>
      <c r="F174" s="140" t="s">
        <v>2853</v>
      </c>
      <c r="G174" s="134">
        <v>18549570.350000001</v>
      </c>
      <c r="H174" s="134">
        <v>0</v>
      </c>
      <c r="I174" s="134">
        <v>0</v>
      </c>
      <c r="J174" s="134">
        <v>24442092.579999994</v>
      </c>
      <c r="K174" s="134">
        <v>24442092.579999998</v>
      </c>
      <c r="L174" s="132"/>
      <c r="M174" s="130" t="s">
        <v>2892</v>
      </c>
    </row>
    <row r="175" spans="1:13" ht="22.5" hidden="1" customHeight="1">
      <c r="A175" s="129">
        <v>44043</v>
      </c>
      <c r="B175" s="130" t="s">
        <v>2019</v>
      </c>
      <c r="C175" s="136" t="s">
        <v>472</v>
      </c>
      <c r="D175" s="130" t="s">
        <v>471</v>
      </c>
      <c r="E175" s="130" t="s">
        <v>1944</v>
      </c>
      <c r="F175" s="140" t="s">
        <v>2854</v>
      </c>
      <c r="G175" s="134">
        <v>-24544173.579999998</v>
      </c>
      <c r="H175" s="134">
        <v>0</v>
      </c>
      <c r="I175" s="134">
        <v>0</v>
      </c>
      <c r="J175" s="134">
        <v>-28489632.499999996</v>
      </c>
      <c r="K175" s="134">
        <v>-28489632.5</v>
      </c>
      <c r="L175" s="132"/>
      <c r="M175" s="130" t="s">
        <v>2892</v>
      </c>
    </row>
    <row r="176" spans="1:13" ht="22.5" hidden="1" customHeight="1">
      <c r="A176" s="129">
        <v>44043</v>
      </c>
      <c r="B176" s="130" t="s">
        <v>2019</v>
      </c>
      <c r="C176" s="136" t="s">
        <v>474</v>
      </c>
      <c r="D176" s="130" t="s">
        <v>473</v>
      </c>
      <c r="E176" s="130" t="s">
        <v>2896</v>
      </c>
      <c r="F176" s="140" t="s">
        <v>2790</v>
      </c>
      <c r="G176" s="134">
        <v>37207457.590000004</v>
      </c>
      <c r="H176" s="134">
        <v>38905204.100000001</v>
      </c>
      <c r="I176" s="134">
        <v>32421003.416666664</v>
      </c>
      <c r="J176" s="134">
        <v>32394081.509999987</v>
      </c>
      <c r="K176" s="134">
        <v>-26921.906666666666</v>
      </c>
      <c r="L176" s="131">
        <v>-8.3038474536623746E-2</v>
      </c>
      <c r="M176" s="130" t="s">
        <v>2891</v>
      </c>
    </row>
    <row r="177" spans="1:13" ht="22.5" hidden="1" customHeight="1">
      <c r="A177" s="129">
        <v>44043</v>
      </c>
      <c r="B177" s="130" t="s">
        <v>2019</v>
      </c>
      <c r="C177" s="136" t="s">
        <v>474</v>
      </c>
      <c r="D177" s="130" t="s">
        <v>473</v>
      </c>
      <c r="E177" s="130" t="s">
        <v>2896</v>
      </c>
      <c r="F177" s="140" t="s">
        <v>2792</v>
      </c>
      <c r="G177" s="134">
        <v>133950</v>
      </c>
      <c r="H177" s="134">
        <v>146000</v>
      </c>
      <c r="I177" s="134">
        <v>121666.66666666667</v>
      </c>
      <c r="J177" s="134">
        <v>101350</v>
      </c>
      <c r="K177" s="134">
        <v>-20316.666666666668</v>
      </c>
      <c r="L177" s="131">
        <v>-16.698630136986303</v>
      </c>
      <c r="M177" s="130" t="s">
        <v>2891</v>
      </c>
    </row>
    <row r="178" spans="1:13" ht="22.5" hidden="1" customHeight="1">
      <c r="A178" s="129">
        <v>44043</v>
      </c>
      <c r="B178" s="130" t="s">
        <v>2019</v>
      </c>
      <c r="C178" s="136" t="s">
        <v>474</v>
      </c>
      <c r="D178" s="130" t="s">
        <v>473</v>
      </c>
      <c r="E178" s="130" t="s">
        <v>2896</v>
      </c>
      <c r="F178" s="140" t="s">
        <v>2794</v>
      </c>
      <c r="G178" s="134">
        <v>61020</v>
      </c>
      <c r="H178" s="134">
        <v>125310</v>
      </c>
      <c r="I178" s="134">
        <v>104425</v>
      </c>
      <c r="J178" s="134">
        <v>93668.25</v>
      </c>
      <c r="K178" s="134">
        <v>-10756.75</v>
      </c>
      <c r="L178" s="131">
        <v>-10.300933684462532</v>
      </c>
      <c r="M178" s="130" t="s">
        <v>2891</v>
      </c>
    </row>
    <row r="179" spans="1:13" ht="22.5" hidden="1" customHeight="1">
      <c r="A179" s="129">
        <v>44043</v>
      </c>
      <c r="B179" s="130" t="s">
        <v>2019</v>
      </c>
      <c r="C179" s="136" t="s">
        <v>474</v>
      </c>
      <c r="D179" s="130" t="s">
        <v>473</v>
      </c>
      <c r="E179" s="130" t="s">
        <v>2896</v>
      </c>
      <c r="F179" s="140" t="s">
        <v>2797</v>
      </c>
      <c r="G179" s="134">
        <v>5851796.9900000002</v>
      </c>
      <c r="H179" s="134">
        <v>7129030</v>
      </c>
      <c r="I179" s="134">
        <v>5940858.333333333</v>
      </c>
      <c r="J179" s="134">
        <v>5180434.42</v>
      </c>
      <c r="K179" s="134">
        <v>-760423.91333333333</v>
      </c>
      <c r="L179" s="131">
        <v>-12.799899790013507</v>
      </c>
      <c r="M179" s="130" t="s">
        <v>2891</v>
      </c>
    </row>
    <row r="180" spans="1:13" ht="22.5" hidden="1" customHeight="1">
      <c r="A180" s="129">
        <v>44043</v>
      </c>
      <c r="B180" s="130" t="s">
        <v>2019</v>
      </c>
      <c r="C180" s="136" t="s">
        <v>474</v>
      </c>
      <c r="D180" s="130" t="s">
        <v>473</v>
      </c>
      <c r="E180" s="130" t="s">
        <v>2896</v>
      </c>
      <c r="F180" s="140" t="s">
        <v>2799</v>
      </c>
      <c r="G180" s="134">
        <v>1589905.94</v>
      </c>
      <c r="H180" s="134">
        <v>1838000</v>
      </c>
      <c r="I180" s="134">
        <v>1531666.6666666665</v>
      </c>
      <c r="J180" s="134">
        <v>1252674.5100000002</v>
      </c>
      <c r="K180" s="134">
        <v>-278992.15666666662</v>
      </c>
      <c r="L180" s="131">
        <v>-18.21493949945593</v>
      </c>
      <c r="M180" s="130" t="s">
        <v>2891</v>
      </c>
    </row>
    <row r="181" spans="1:13" ht="22.5" hidden="1" customHeight="1">
      <c r="A181" s="129">
        <v>44043</v>
      </c>
      <c r="B181" s="130" t="s">
        <v>2019</v>
      </c>
      <c r="C181" s="136" t="s">
        <v>474</v>
      </c>
      <c r="D181" s="130" t="s">
        <v>473</v>
      </c>
      <c r="E181" s="130" t="s">
        <v>2896</v>
      </c>
      <c r="F181" s="140" t="s">
        <v>2801</v>
      </c>
      <c r="G181" s="134">
        <v>48464</v>
      </c>
      <c r="H181" s="134">
        <v>130636</v>
      </c>
      <c r="I181" s="134">
        <v>108863.33333333334</v>
      </c>
      <c r="J181" s="134">
        <v>106371</v>
      </c>
      <c r="K181" s="134">
        <v>-2492.3333333333335</v>
      </c>
      <c r="L181" s="131">
        <v>-2.2894148626718516</v>
      </c>
      <c r="M181" s="130" t="s">
        <v>2891</v>
      </c>
    </row>
    <row r="182" spans="1:13" ht="22.5" hidden="1" customHeight="1">
      <c r="A182" s="129">
        <v>44043</v>
      </c>
      <c r="B182" s="130" t="s">
        <v>2019</v>
      </c>
      <c r="C182" s="136" t="s">
        <v>474</v>
      </c>
      <c r="D182" s="130" t="s">
        <v>473</v>
      </c>
      <c r="E182" s="130" t="s">
        <v>2896</v>
      </c>
      <c r="F182" s="140" t="s">
        <v>2803</v>
      </c>
      <c r="G182" s="134">
        <v>3704561.56</v>
      </c>
      <c r="H182" s="134">
        <v>4340000</v>
      </c>
      <c r="I182" s="134">
        <v>3616666.6666666665</v>
      </c>
      <c r="J182" s="134">
        <v>3469226.23</v>
      </c>
      <c r="K182" s="134">
        <v>-147440.43666666668</v>
      </c>
      <c r="L182" s="131">
        <v>-4.0766941013824889</v>
      </c>
      <c r="M182" s="130" t="s">
        <v>2891</v>
      </c>
    </row>
    <row r="183" spans="1:13" ht="22.5" hidden="1" customHeight="1">
      <c r="A183" s="129">
        <v>44043</v>
      </c>
      <c r="B183" s="130" t="s">
        <v>2019</v>
      </c>
      <c r="C183" s="136" t="s">
        <v>474</v>
      </c>
      <c r="D183" s="130" t="s">
        <v>473</v>
      </c>
      <c r="E183" s="130" t="s">
        <v>2896</v>
      </c>
      <c r="F183" s="140" t="s">
        <v>2805</v>
      </c>
      <c r="G183" s="134">
        <v>31251589.84</v>
      </c>
      <c r="H183" s="134">
        <v>32555229.960000001</v>
      </c>
      <c r="I183" s="134">
        <v>27129358.300000001</v>
      </c>
      <c r="J183" s="134">
        <v>26808960</v>
      </c>
      <c r="K183" s="134">
        <v>-320398.3</v>
      </c>
      <c r="L183" s="131">
        <v>-1.1810021322914961</v>
      </c>
      <c r="M183" s="130" t="s">
        <v>2891</v>
      </c>
    </row>
    <row r="184" spans="1:13" ht="22.5" hidden="1" customHeight="1">
      <c r="A184" s="129">
        <v>44043</v>
      </c>
      <c r="B184" s="130" t="s">
        <v>2019</v>
      </c>
      <c r="C184" s="136" t="s">
        <v>474</v>
      </c>
      <c r="D184" s="130" t="s">
        <v>473</v>
      </c>
      <c r="E184" s="130" t="s">
        <v>2896</v>
      </c>
      <c r="F184" s="140" t="s">
        <v>2807</v>
      </c>
      <c r="G184" s="134">
        <v>7513959.6699999999</v>
      </c>
      <c r="H184" s="134">
        <v>8116370.0599999996</v>
      </c>
      <c r="I184" s="134">
        <v>6763641.7166666668</v>
      </c>
      <c r="J184" s="134">
        <v>6579238.8300000001</v>
      </c>
      <c r="K184" s="134">
        <v>-184402.88666666666</v>
      </c>
      <c r="L184" s="131">
        <v>-2.7263846074559099</v>
      </c>
      <c r="M184" s="130" t="s">
        <v>2891</v>
      </c>
    </row>
    <row r="185" spans="1:13" ht="22.5" hidden="1" customHeight="1">
      <c r="A185" s="129">
        <v>44043</v>
      </c>
      <c r="B185" s="130" t="s">
        <v>2019</v>
      </c>
      <c r="C185" s="136" t="s">
        <v>474</v>
      </c>
      <c r="D185" s="130" t="s">
        <v>473</v>
      </c>
      <c r="E185" s="130" t="s">
        <v>2896</v>
      </c>
      <c r="F185" s="140" t="s">
        <v>2809</v>
      </c>
      <c r="G185" s="134">
        <v>1771402.96</v>
      </c>
      <c r="H185" s="134">
        <v>1268021.27</v>
      </c>
      <c r="I185" s="134">
        <v>1056684.3916666666</v>
      </c>
      <c r="J185" s="134">
        <v>1268021.27</v>
      </c>
      <c r="K185" s="134">
        <v>211336.87833333333</v>
      </c>
      <c r="L185" s="131">
        <v>20</v>
      </c>
      <c r="M185" s="130" t="s">
        <v>2892</v>
      </c>
    </row>
    <row r="186" spans="1:13" ht="22.5" hidden="1" customHeight="1">
      <c r="A186" s="129">
        <v>44043</v>
      </c>
      <c r="B186" s="130" t="s">
        <v>2019</v>
      </c>
      <c r="C186" s="136" t="s">
        <v>474</v>
      </c>
      <c r="D186" s="130" t="s">
        <v>473</v>
      </c>
      <c r="E186" s="130" t="s">
        <v>2896</v>
      </c>
      <c r="F186" s="140" t="s">
        <v>2865</v>
      </c>
      <c r="G186" s="134">
        <v>1157837.94</v>
      </c>
      <c r="H186" s="134">
        <v>1165932</v>
      </c>
      <c r="I186" s="134">
        <v>971610</v>
      </c>
      <c r="J186" s="134">
        <v>735651.11</v>
      </c>
      <c r="K186" s="134">
        <v>-235958.89</v>
      </c>
      <c r="L186" s="131">
        <v>-24.285350089027489</v>
      </c>
      <c r="M186" s="130" t="s">
        <v>2891</v>
      </c>
    </row>
    <row r="187" spans="1:13" ht="22.5" hidden="1" customHeight="1">
      <c r="A187" s="129">
        <v>44043</v>
      </c>
      <c r="B187" s="130" t="s">
        <v>2019</v>
      </c>
      <c r="C187" s="136" t="s">
        <v>474</v>
      </c>
      <c r="D187" s="130" t="s">
        <v>473</v>
      </c>
      <c r="E187" s="130" t="s">
        <v>2896</v>
      </c>
      <c r="F187" s="141" t="s">
        <v>2812</v>
      </c>
      <c r="G187" s="134">
        <v>7426742.6500000004</v>
      </c>
      <c r="H187" s="134">
        <v>8522046.6899999995</v>
      </c>
      <c r="I187" s="134">
        <v>7101705.5750000002</v>
      </c>
      <c r="J187" s="134">
        <v>7791703.8200000003</v>
      </c>
      <c r="K187" s="134">
        <v>689998.245</v>
      </c>
      <c r="L187" s="131">
        <v>9.7159511572683019</v>
      </c>
      <c r="M187" s="130" t="s">
        <v>2891</v>
      </c>
    </row>
    <row r="188" spans="1:13" ht="22.5" hidden="1" customHeight="1">
      <c r="A188" s="129">
        <v>44043</v>
      </c>
      <c r="B188" s="130" t="s">
        <v>2019</v>
      </c>
      <c r="C188" s="136" t="s">
        <v>474</v>
      </c>
      <c r="D188" s="130" t="s">
        <v>473</v>
      </c>
      <c r="E188" s="130" t="s">
        <v>2896</v>
      </c>
      <c r="F188" s="141" t="s">
        <v>2814</v>
      </c>
      <c r="G188" s="134">
        <v>1365679.76</v>
      </c>
      <c r="H188" s="134">
        <v>1414946.16</v>
      </c>
      <c r="I188" s="134">
        <v>1179121.8</v>
      </c>
      <c r="J188" s="134">
        <v>1063786.3600000001</v>
      </c>
      <c r="K188" s="134">
        <v>-115335.44</v>
      </c>
      <c r="L188" s="131">
        <v>-9.7814695648914292</v>
      </c>
      <c r="M188" s="130" t="s">
        <v>2892</v>
      </c>
    </row>
    <row r="189" spans="1:13" ht="22.5" hidden="1" customHeight="1">
      <c r="A189" s="129">
        <v>44043</v>
      </c>
      <c r="B189" s="130" t="s">
        <v>2019</v>
      </c>
      <c r="C189" s="136" t="s">
        <v>474</v>
      </c>
      <c r="D189" s="130" t="s">
        <v>473</v>
      </c>
      <c r="E189" s="130" t="s">
        <v>2896</v>
      </c>
      <c r="F189" s="141" t="s">
        <v>2816</v>
      </c>
      <c r="G189" s="134">
        <v>316629.56</v>
      </c>
      <c r="H189" s="134">
        <v>387362.14</v>
      </c>
      <c r="I189" s="134">
        <v>322801.78333333338</v>
      </c>
      <c r="J189" s="134">
        <v>175412.85</v>
      </c>
      <c r="K189" s="134">
        <v>-147388.93333333335</v>
      </c>
      <c r="L189" s="131">
        <v>-45.659268611021204</v>
      </c>
      <c r="M189" s="130" t="s">
        <v>2892</v>
      </c>
    </row>
    <row r="190" spans="1:13" ht="22.5" hidden="1" customHeight="1">
      <c r="A190" s="129">
        <v>44043</v>
      </c>
      <c r="B190" s="130" t="s">
        <v>2019</v>
      </c>
      <c r="C190" s="136" t="s">
        <v>474</v>
      </c>
      <c r="D190" s="130" t="s">
        <v>473</v>
      </c>
      <c r="E190" s="130" t="s">
        <v>2896</v>
      </c>
      <c r="F190" s="141" t="s">
        <v>2818</v>
      </c>
      <c r="G190" s="134">
        <v>3978753.25</v>
      </c>
      <c r="H190" s="134">
        <v>3817403</v>
      </c>
      <c r="I190" s="134">
        <v>3181169.166666667</v>
      </c>
      <c r="J190" s="134">
        <v>3197626.15</v>
      </c>
      <c r="K190" s="134">
        <v>16456.983333333334</v>
      </c>
      <c r="L190" s="131">
        <v>0.51732499817284161</v>
      </c>
      <c r="M190" s="130" t="s">
        <v>2891</v>
      </c>
    </row>
    <row r="191" spans="1:13" ht="22.5" hidden="1" customHeight="1">
      <c r="A191" s="129">
        <v>44043</v>
      </c>
      <c r="B191" s="130" t="s">
        <v>2019</v>
      </c>
      <c r="C191" s="136" t="s">
        <v>474</v>
      </c>
      <c r="D191" s="130" t="s">
        <v>473</v>
      </c>
      <c r="E191" s="130" t="s">
        <v>2896</v>
      </c>
      <c r="F191" s="141" t="s">
        <v>2820</v>
      </c>
      <c r="G191" s="134">
        <v>31254153.039999999</v>
      </c>
      <c r="H191" s="134">
        <v>32555229.960000001</v>
      </c>
      <c r="I191" s="134">
        <v>27129358.300000001</v>
      </c>
      <c r="J191" s="134">
        <v>26816742.48</v>
      </c>
      <c r="K191" s="134">
        <v>-312615.82</v>
      </c>
      <c r="L191" s="131">
        <v>-1.1523155709879067</v>
      </c>
      <c r="M191" s="130" t="s">
        <v>2892</v>
      </c>
    </row>
    <row r="192" spans="1:13" ht="22.5" hidden="1" customHeight="1">
      <c r="A192" s="129">
        <v>44043</v>
      </c>
      <c r="B192" s="130" t="s">
        <v>2019</v>
      </c>
      <c r="C192" s="136" t="s">
        <v>474</v>
      </c>
      <c r="D192" s="130" t="s">
        <v>473</v>
      </c>
      <c r="E192" s="130" t="s">
        <v>2896</v>
      </c>
      <c r="F192" s="141" t="s">
        <v>2822</v>
      </c>
      <c r="G192" s="134">
        <v>5188783.9400000004</v>
      </c>
      <c r="H192" s="134">
        <v>5597561.1799999997</v>
      </c>
      <c r="I192" s="134">
        <v>4664634.3166666664</v>
      </c>
      <c r="J192" s="134">
        <v>4617078.17</v>
      </c>
      <c r="K192" s="134">
        <v>-47556.146666666667</v>
      </c>
      <c r="L192" s="131">
        <v>-1.0195042834708241</v>
      </c>
      <c r="M192" s="130" t="s">
        <v>2892</v>
      </c>
    </row>
    <row r="193" spans="1:13" ht="22.5" hidden="1" customHeight="1">
      <c r="A193" s="129">
        <v>44043</v>
      </c>
      <c r="B193" s="130" t="s">
        <v>2019</v>
      </c>
      <c r="C193" s="136" t="s">
        <v>474</v>
      </c>
      <c r="D193" s="130" t="s">
        <v>473</v>
      </c>
      <c r="E193" s="130" t="s">
        <v>2896</v>
      </c>
      <c r="F193" s="141" t="s">
        <v>2823</v>
      </c>
      <c r="G193" s="134">
        <v>11162268</v>
      </c>
      <c r="H193" s="134">
        <v>11633500</v>
      </c>
      <c r="I193" s="134">
        <v>9694583.333333334</v>
      </c>
      <c r="J193" s="134">
        <v>9344655</v>
      </c>
      <c r="K193" s="134">
        <v>-349928.33333333331</v>
      </c>
      <c r="L193" s="131">
        <v>-3.6095242188507326</v>
      </c>
      <c r="M193" s="130" t="s">
        <v>2892</v>
      </c>
    </row>
    <row r="194" spans="1:13" ht="22.5" hidden="1" customHeight="1">
      <c r="A194" s="129">
        <v>44043</v>
      </c>
      <c r="B194" s="130" t="s">
        <v>2019</v>
      </c>
      <c r="C194" s="136" t="s">
        <v>474</v>
      </c>
      <c r="D194" s="130" t="s">
        <v>473</v>
      </c>
      <c r="E194" s="130" t="s">
        <v>2896</v>
      </c>
      <c r="F194" s="141" t="s">
        <v>2825</v>
      </c>
      <c r="G194" s="134">
        <v>1635343.69</v>
      </c>
      <c r="H194" s="134">
        <v>1767880.7</v>
      </c>
      <c r="I194" s="134">
        <v>1473233.9166666667</v>
      </c>
      <c r="J194" s="134">
        <v>1329490.08</v>
      </c>
      <c r="K194" s="134">
        <v>-143743.83666666667</v>
      </c>
      <c r="L194" s="131">
        <v>-9.7570273831260224</v>
      </c>
      <c r="M194" s="130" t="s">
        <v>2892</v>
      </c>
    </row>
    <row r="195" spans="1:13" ht="22.5" hidden="1" customHeight="1">
      <c r="A195" s="129">
        <v>44043</v>
      </c>
      <c r="B195" s="130" t="s">
        <v>2019</v>
      </c>
      <c r="C195" s="136" t="s">
        <v>474</v>
      </c>
      <c r="D195" s="130" t="s">
        <v>473</v>
      </c>
      <c r="E195" s="130" t="s">
        <v>2896</v>
      </c>
      <c r="F195" s="141" t="s">
        <v>2827</v>
      </c>
      <c r="G195" s="134">
        <v>5200040.8</v>
      </c>
      <c r="H195" s="134">
        <v>5732804.54</v>
      </c>
      <c r="I195" s="134">
        <v>4777337.1166666672</v>
      </c>
      <c r="J195" s="134">
        <v>4187301.25</v>
      </c>
      <c r="K195" s="134">
        <v>-590035.86666666658</v>
      </c>
      <c r="L195" s="131">
        <v>-12.350727031764457</v>
      </c>
      <c r="M195" s="130" t="s">
        <v>2892</v>
      </c>
    </row>
    <row r="196" spans="1:13" ht="22.5" hidden="1" customHeight="1">
      <c r="A196" s="129">
        <v>44043</v>
      </c>
      <c r="B196" s="130" t="s">
        <v>2019</v>
      </c>
      <c r="C196" s="136" t="s">
        <v>474</v>
      </c>
      <c r="D196" s="130" t="s">
        <v>473</v>
      </c>
      <c r="E196" s="130" t="s">
        <v>2896</v>
      </c>
      <c r="F196" s="141" t="s">
        <v>2829</v>
      </c>
      <c r="G196" s="134">
        <v>2344900.29</v>
      </c>
      <c r="H196" s="134">
        <v>2392940.9</v>
      </c>
      <c r="I196" s="134">
        <v>1994117.4166666665</v>
      </c>
      <c r="J196" s="134">
        <v>1953391.29</v>
      </c>
      <c r="K196" s="134">
        <v>-40726.126666666663</v>
      </c>
      <c r="L196" s="131">
        <v>-2.0423133726369924</v>
      </c>
      <c r="M196" s="130" t="s">
        <v>2892</v>
      </c>
    </row>
    <row r="197" spans="1:13" ht="22.5" hidden="1" customHeight="1">
      <c r="A197" s="129">
        <v>44043</v>
      </c>
      <c r="B197" s="130" t="s">
        <v>2019</v>
      </c>
      <c r="C197" s="136" t="s">
        <v>474</v>
      </c>
      <c r="D197" s="130" t="s">
        <v>473</v>
      </c>
      <c r="E197" s="130" t="s">
        <v>2896</v>
      </c>
      <c r="F197" s="141" t="s">
        <v>2831</v>
      </c>
      <c r="G197" s="134">
        <v>2195998.2999999998</v>
      </c>
      <c r="H197" s="134">
        <v>2487361.19</v>
      </c>
      <c r="I197" s="134">
        <v>2072800.9916666665</v>
      </c>
      <c r="J197" s="134">
        <v>1814847.68</v>
      </c>
      <c r="K197" s="134">
        <v>-257953.31166666665</v>
      </c>
      <c r="L197" s="131">
        <v>-12.444673304563379</v>
      </c>
      <c r="M197" s="130" t="s">
        <v>2892</v>
      </c>
    </row>
    <row r="198" spans="1:13" ht="22.5" hidden="1" customHeight="1">
      <c r="A198" s="129">
        <v>44043</v>
      </c>
      <c r="B198" s="130" t="s">
        <v>2019</v>
      </c>
      <c r="C198" s="136" t="s">
        <v>474</v>
      </c>
      <c r="D198" s="130" t="s">
        <v>473</v>
      </c>
      <c r="E198" s="130" t="s">
        <v>2896</v>
      </c>
      <c r="F198" s="141" t="s">
        <v>2833</v>
      </c>
      <c r="G198" s="134">
        <v>5957366.5300000003</v>
      </c>
      <c r="H198" s="134">
        <v>6134677.2699999996</v>
      </c>
      <c r="I198" s="134">
        <v>5112231.0583333327</v>
      </c>
      <c r="J198" s="134">
        <v>4972136.2399999993</v>
      </c>
      <c r="K198" s="134">
        <v>-140094.81833333333</v>
      </c>
      <c r="L198" s="131">
        <v>-2.7403851026054058</v>
      </c>
      <c r="M198" s="130" t="s">
        <v>2892</v>
      </c>
    </row>
    <row r="199" spans="1:13" ht="22.5" hidden="1" customHeight="1">
      <c r="A199" s="129">
        <v>44043</v>
      </c>
      <c r="B199" s="130" t="s">
        <v>2019</v>
      </c>
      <c r="C199" s="136" t="s">
        <v>474</v>
      </c>
      <c r="D199" s="130" t="s">
        <v>473</v>
      </c>
      <c r="E199" s="130" t="s">
        <v>2896</v>
      </c>
      <c r="F199" s="141" t="s">
        <v>2835</v>
      </c>
      <c r="G199" s="134">
        <v>62297.2</v>
      </c>
      <c r="H199" s="134">
        <v>63000</v>
      </c>
      <c r="I199" s="134">
        <v>52500</v>
      </c>
      <c r="J199" s="134">
        <v>64302.65</v>
      </c>
      <c r="K199" s="134">
        <v>11802.65</v>
      </c>
      <c r="L199" s="131">
        <v>22.481238095238094</v>
      </c>
      <c r="M199" s="130" t="s">
        <v>2891</v>
      </c>
    </row>
    <row r="200" spans="1:13" ht="22.5" hidden="1" customHeight="1">
      <c r="A200" s="129">
        <v>44043</v>
      </c>
      <c r="B200" s="130" t="s">
        <v>2019</v>
      </c>
      <c r="C200" s="136" t="s">
        <v>474</v>
      </c>
      <c r="D200" s="130" t="s">
        <v>473</v>
      </c>
      <c r="E200" s="130" t="s">
        <v>2896</v>
      </c>
      <c r="F200" s="141" t="s">
        <v>2837</v>
      </c>
      <c r="G200" s="134">
        <v>11828120.4</v>
      </c>
      <c r="H200" s="134">
        <v>11589720</v>
      </c>
      <c r="I200" s="134">
        <v>9658100</v>
      </c>
      <c r="J200" s="134">
        <v>8590633.0500000007</v>
      </c>
      <c r="K200" s="134">
        <v>-1067466.95</v>
      </c>
      <c r="L200" s="131">
        <v>-11.052556403433389</v>
      </c>
      <c r="M200" s="130" t="s">
        <v>2892</v>
      </c>
    </row>
    <row r="201" spans="1:13" ht="22.5" hidden="1" customHeight="1">
      <c r="A201" s="129">
        <v>44043</v>
      </c>
      <c r="B201" s="130" t="s">
        <v>2019</v>
      </c>
      <c r="C201" s="136" t="s">
        <v>474</v>
      </c>
      <c r="D201" s="130" t="s">
        <v>473</v>
      </c>
      <c r="E201" s="130" t="s">
        <v>1944</v>
      </c>
      <c r="F201" s="143" t="s">
        <v>2852</v>
      </c>
      <c r="G201" s="134">
        <v>4325399.09</v>
      </c>
      <c r="H201" s="134">
        <v>0</v>
      </c>
      <c r="I201" s="134">
        <v>0</v>
      </c>
      <c r="J201" s="134">
        <v>7660785.5099999942</v>
      </c>
      <c r="K201" s="134">
        <v>7660785.5099999905</v>
      </c>
      <c r="L201" s="132"/>
      <c r="M201" s="130" t="s">
        <v>2892</v>
      </c>
    </row>
    <row r="202" spans="1:13" ht="22.5" hidden="1" customHeight="1">
      <c r="A202" s="129">
        <v>44043</v>
      </c>
      <c r="B202" s="130" t="s">
        <v>2019</v>
      </c>
      <c r="C202" s="136" t="s">
        <v>474</v>
      </c>
      <c r="D202" s="130" t="s">
        <v>473</v>
      </c>
      <c r="E202" s="130" t="s">
        <v>1944</v>
      </c>
      <c r="F202" s="143" t="s">
        <v>2853</v>
      </c>
      <c r="G202" s="134">
        <v>24571292.690000001</v>
      </c>
      <c r="H202" s="134">
        <v>0</v>
      </c>
      <c r="I202" s="134">
        <v>0</v>
      </c>
      <c r="J202" s="134">
        <v>30789892.129999999</v>
      </c>
      <c r="K202" s="134">
        <v>30789892.129999999</v>
      </c>
      <c r="L202" s="132"/>
      <c r="M202" s="130" t="s">
        <v>2892</v>
      </c>
    </row>
    <row r="203" spans="1:13" ht="22.5" hidden="1" customHeight="1">
      <c r="A203" s="129">
        <v>44043</v>
      </c>
      <c r="B203" s="130" t="s">
        <v>2019</v>
      </c>
      <c r="C203" s="136" t="s">
        <v>474</v>
      </c>
      <c r="D203" s="130" t="s">
        <v>473</v>
      </c>
      <c r="E203" s="130" t="s">
        <v>1944</v>
      </c>
      <c r="F203" s="143" t="s">
        <v>2854</v>
      </c>
      <c r="G203" s="134">
        <v>-27831212.370000001</v>
      </c>
      <c r="H203" s="134">
        <v>0</v>
      </c>
      <c r="I203" s="134">
        <v>0</v>
      </c>
      <c r="J203" s="134">
        <v>-29798491.290000003</v>
      </c>
      <c r="K203" s="134">
        <v>-29798491.289999999</v>
      </c>
      <c r="L203" s="132"/>
      <c r="M203" s="130" t="s">
        <v>2892</v>
      </c>
    </row>
    <row r="204" spans="1:13" ht="22.5" hidden="1" customHeight="1">
      <c r="A204" s="129">
        <v>44043</v>
      </c>
      <c r="B204" s="130" t="s">
        <v>2019</v>
      </c>
      <c r="C204" s="136" t="s">
        <v>476</v>
      </c>
      <c r="D204" s="130" t="s">
        <v>475</v>
      </c>
      <c r="E204" s="130" t="s">
        <v>2896</v>
      </c>
      <c r="F204" s="143" t="s">
        <v>2790</v>
      </c>
      <c r="G204" s="134">
        <v>37262584.140000001</v>
      </c>
      <c r="H204" s="134">
        <v>35000000</v>
      </c>
      <c r="I204" s="134">
        <v>29166666.666666668</v>
      </c>
      <c r="J204" s="134">
        <v>34317022.770000011</v>
      </c>
      <c r="K204" s="134">
        <v>5150356.1033333335</v>
      </c>
      <c r="L204" s="131">
        <v>17.658363782857144</v>
      </c>
      <c r="M204" s="130" t="s">
        <v>2892</v>
      </c>
    </row>
    <row r="205" spans="1:13" ht="22.5" hidden="1" customHeight="1">
      <c r="A205" s="129">
        <v>44043</v>
      </c>
      <c r="B205" s="130" t="s">
        <v>2019</v>
      </c>
      <c r="C205" s="136" t="s">
        <v>476</v>
      </c>
      <c r="D205" s="130" t="s">
        <v>475</v>
      </c>
      <c r="E205" s="130" t="s">
        <v>2896</v>
      </c>
      <c r="F205" s="143" t="s">
        <v>2792</v>
      </c>
      <c r="G205" s="134">
        <v>157300</v>
      </c>
      <c r="H205" s="134">
        <v>150000</v>
      </c>
      <c r="I205" s="134">
        <v>125000</v>
      </c>
      <c r="J205" s="134">
        <v>138450</v>
      </c>
      <c r="K205" s="134">
        <v>13450</v>
      </c>
      <c r="L205" s="131">
        <v>10.76</v>
      </c>
      <c r="M205" s="130" t="s">
        <v>2892</v>
      </c>
    </row>
    <row r="206" spans="1:13" ht="22.5" hidden="1" customHeight="1">
      <c r="A206" s="129">
        <v>44043</v>
      </c>
      <c r="B206" s="130" t="s">
        <v>2019</v>
      </c>
      <c r="C206" s="136" t="s">
        <v>476</v>
      </c>
      <c r="D206" s="130" t="s">
        <v>475</v>
      </c>
      <c r="E206" s="130" t="s">
        <v>2896</v>
      </c>
      <c r="F206" s="143" t="s">
        <v>2794</v>
      </c>
      <c r="G206" s="134">
        <v>346756</v>
      </c>
      <c r="H206" s="134">
        <v>200000</v>
      </c>
      <c r="I206" s="134">
        <v>166666.66666666669</v>
      </c>
      <c r="J206" s="134">
        <v>165036</v>
      </c>
      <c r="K206" s="134">
        <v>-1630.6666666666667</v>
      </c>
      <c r="L206" s="131">
        <v>-0.97840000000000005</v>
      </c>
      <c r="M206" s="130" t="s">
        <v>2891</v>
      </c>
    </row>
    <row r="207" spans="1:13" ht="22.5" hidden="1" customHeight="1">
      <c r="A207" s="129">
        <v>44043</v>
      </c>
      <c r="B207" s="130" t="s">
        <v>2019</v>
      </c>
      <c r="C207" s="136" t="s">
        <v>476</v>
      </c>
      <c r="D207" s="130" t="s">
        <v>475</v>
      </c>
      <c r="E207" s="130" t="s">
        <v>2896</v>
      </c>
      <c r="F207" s="143" t="s">
        <v>2797</v>
      </c>
      <c r="G207" s="134">
        <v>6682333.2699999996</v>
      </c>
      <c r="H207" s="134">
        <v>6200000</v>
      </c>
      <c r="I207" s="134">
        <v>5166666.666666667</v>
      </c>
      <c r="J207" s="134">
        <v>4718027.22</v>
      </c>
      <c r="K207" s="134">
        <v>-448639.44666666666</v>
      </c>
      <c r="L207" s="131">
        <v>-8.6833441290322586</v>
      </c>
      <c r="M207" s="130" t="s">
        <v>2891</v>
      </c>
    </row>
    <row r="208" spans="1:13" ht="22.5" hidden="1" customHeight="1">
      <c r="A208" s="129">
        <v>44043</v>
      </c>
      <c r="B208" s="130" t="s">
        <v>2019</v>
      </c>
      <c r="C208" s="136" t="s">
        <v>476</v>
      </c>
      <c r="D208" s="130" t="s">
        <v>475</v>
      </c>
      <c r="E208" s="130" t="s">
        <v>2896</v>
      </c>
      <c r="F208" s="143" t="s">
        <v>2799</v>
      </c>
      <c r="G208" s="134">
        <v>3399303.96</v>
      </c>
      <c r="H208" s="134">
        <v>3100000</v>
      </c>
      <c r="I208" s="134">
        <v>2583333.3333333335</v>
      </c>
      <c r="J208" s="134">
        <v>2987489.72</v>
      </c>
      <c r="K208" s="134">
        <v>404156.38666666666</v>
      </c>
      <c r="L208" s="131">
        <v>15.644763354838709</v>
      </c>
      <c r="M208" s="130" t="s">
        <v>2892</v>
      </c>
    </row>
    <row r="209" spans="1:13" ht="22.5" hidden="1" customHeight="1">
      <c r="A209" s="129">
        <v>44043</v>
      </c>
      <c r="B209" s="130" t="s">
        <v>2019</v>
      </c>
      <c r="C209" s="136" t="s">
        <v>476</v>
      </c>
      <c r="D209" s="130" t="s">
        <v>475</v>
      </c>
      <c r="E209" s="130" t="s">
        <v>2896</v>
      </c>
      <c r="F209" s="143" t="s">
        <v>2801</v>
      </c>
      <c r="G209" s="134">
        <v>76729</v>
      </c>
      <c r="H209" s="134">
        <v>68000</v>
      </c>
      <c r="I209" s="134">
        <v>56666.666666666672</v>
      </c>
      <c r="J209" s="134">
        <v>177370.03999999998</v>
      </c>
      <c r="K209" s="134">
        <v>120703.37333333335</v>
      </c>
      <c r="L209" s="131">
        <v>213.00595294117645</v>
      </c>
      <c r="M209" s="130" t="s">
        <v>2892</v>
      </c>
    </row>
    <row r="210" spans="1:13" ht="22.5" hidden="1" customHeight="1">
      <c r="A210" s="129">
        <v>44043</v>
      </c>
      <c r="B210" s="130" t="s">
        <v>2019</v>
      </c>
      <c r="C210" s="136" t="s">
        <v>476</v>
      </c>
      <c r="D210" s="130" t="s">
        <v>475</v>
      </c>
      <c r="E210" s="130" t="s">
        <v>2896</v>
      </c>
      <c r="F210" s="143" t="s">
        <v>2803</v>
      </c>
      <c r="G210" s="134">
        <v>6150553.7000000002</v>
      </c>
      <c r="H210" s="134">
        <v>5800000</v>
      </c>
      <c r="I210" s="134">
        <v>4833333.333333333</v>
      </c>
      <c r="J210" s="134">
        <v>4624577.16</v>
      </c>
      <c r="K210" s="134">
        <v>-208756.17333333334</v>
      </c>
      <c r="L210" s="131">
        <v>-4.3190932413793099</v>
      </c>
      <c r="M210" s="130" t="s">
        <v>2891</v>
      </c>
    </row>
    <row r="211" spans="1:13" ht="22.5" hidden="1" customHeight="1">
      <c r="A211" s="129">
        <v>44043</v>
      </c>
      <c r="B211" s="130" t="s">
        <v>2019</v>
      </c>
      <c r="C211" s="136" t="s">
        <v>476</v>
      </c>
      <c r="D211" s="130" t="s">
        <v>475</v>
      </c>
      <c r="E211" s="130" t="s">
        <v>2896</v>
      </c>
      <c r="F211" s="143" t="s">
        <v>2805</v>
      </c>
      <c r="G211" s="134">
        <v>29421305.609999999</v>
      </c>
      <c r="H211" s="134">
        <v>30000000</v>
      </c>
      <c r="I211" s="134">
        <v>25000000</v>
      </c>
      <c r="J211" s="134">
        <v>24444468.129999999</v>
      </c>
      <c r="K211" s="134">
        <v>-555531.87</v>
      </c>
      <c r="L211" s="131">
        <v>-2.2221274800000002</v>
      </c>
      <c r="M211" s="130" t="s">
        <v>2891</v>
      </c>
    </row>
    <row r="212" spans="1:13" ht="22.5" hidden="1" customHeight="1">
      <c r="A212" s="129">
        <v>44043</v>
      </c>
      <c r="B212" s="130" t="s">
        <v>2019</v>
      </c>
      <c r="C212" s="136" t="s">
        <v>476</v>
      </c>
      <c r="D212" s="130" t="s">
        <v>475</v>
      </c>
      <c r="E212" s="130" t="s">
        <v>2896</v>
      </c>
      <c r="F212" s="143" t="s">
        <v>2807</v>
      </c>
      <c r="G212" s="134">
        <v>4944725.13</v>
      </c>
      <c r="H212" s="134">
        <v>8000000</v>
      </c>
      <c r="I212" s="134">
        <v>6666666.666666667</v>
      </c>
      <c r="J212" s="134">
        <v>4734278.5199999996</v>
      </c>
      <c r="K212" s="134">
        <v>-1932388.1466666667</v>
      </c>
      <c r="L212" s="131">
        <v>-28.985822200000001</v>
      </c>
      <c r="M212" s="130" t="s">
        <v>2891</v>
      </c>
    </row>
    <row r="213" spans="1:13" ht="22.5" hidden="1" customHeight="1">
      <c r="A213" s="129">
        <v>44043</v>
      </c>
      <c r="B213" s="130" t="s">
        <v>2019</v>
      </c>
      <c r="C213" s="136" t="s">
        <v>476</v>
      </c>
      <c r="D213" s="130" t="s">
        <v>475</v>
      </c>
      <c r="E213" s="130" t="s">
        <v>2896</v>
      </c>
      <c r="F213" s="143" t="s">
        <v>2809</v>
      </c>
      <c r="G213" s="134">
        <v>746740.87</v>
      </c>
      <c r="H213" s="134">
        <v>1170117.77</v>
      </c>
      <c r="I213" s="134">
        <v>975098.1416666666</v>
      </c>
      <c r="J213" s="134">
        <v>1170117.77</v>
      </c>
      <c r="K213" s="134">
        <v>195019.62833333333</v>
      </c>
      <c r="L213" s="131">
        <v>20</v>
      </c>
      <c r="M213" s="130" t="s">
        <v>2892</v>
      </c>
    </row>
    <row r="214" spans="1:13" ht="22.5" hidden="1" customHeight="1">
      <c r="A214" s="129">
        <v>44043</v>
      </c>
      <c r="B214" s="130" t="s">
        <v>2019</v>
      </c>
      <c r="C214" s="136" t="s">
        <v>476</v>
      </c>
      <c r="D214" s="130" t="s">
        <v>475</v>
      </c>
      <c r="E214" s="130" t="s">
        <v>2896</v>
      </c>
      <c r="F214" s="143" t="s">
        <v>2865</v>
      </c>
      <c r="G214" s="134">
        <v>856566.51</v>
      </c>
      <c r="H214" s="134">
        <v>780000</v>
      </c>
      <c r="I214" s="134">
        <v>650000</v>
      </c>
      <c r="J214" s="134">
        <v>795981.53</v>
      </c>
      <c r="K214" s="134">
        <v>145981.53</v>
      </c>
      <c r="L214" s="131">
        <v>22.458696923076925</v>
      </c>
      <c r="M214" s="130" t="s">
        <v>2892</v>
      </c>
    </row>
    <row r="215" spans="1:13" ht="22.5" hidden="1" customHeight="1">
      <c r="A215" s="129">
        <v>44043</v>
      </c>
      <c r="B215" s="130" t="s">
        <v>2019</v>
      </c>
      <c r="C215" s="136" t="s">
        <v>476</v>
      </c>
      <c r="D215" s="130" t="s">
        <v>475</v>
      </c>
      <c r="E215" s="130" t="s">
        <v>2896</v>
      </c>
      <c r="F215" s="141" t="s">
        <v>2812</v>
      </c>
      <c r="G215" s="134">
        <v>9240991.6500000004</v>
      </c>
      <c r="H215" s="134">
        <v>9000000</v>
      </c>
      <c r="I215" s="134">
        <v>7500000</v>
      </c>
      <c r="J215" s="134">
        <v>6443255.1500000004</v>
      </c>
      <c r="K215" s="134">
        <v>-1056744.8500000001</v>
      </c>
      <c r="L215" s="131">
        <v>-14.089931333333334</v>
      </c>
      <c r="M215" s="130" t="s">
        <v>2892</v>
      </c>
    </row>
    <row r="216" spans="1:13" ht="22.5" hidden="1" customHeight="1">
      <c r="A216" s="129">
        <v>44043</v>
      </c>
      <c r="B216" s="130" t="s">
        <v>2019</v>
      </c>
      <c r="C216" s="136" t="s">
        <v>476</v>
      </c>
      <c r="D216" s="130" t="s">
        <v>475</v>
      </c>
      <c r="E216" s="130" t="s">
        <v>2896</v>
      </c>
      <c r="F216" s="141" t="s">
        <v>2814</v>
      </c>
      <c r="G216" s="134">
        <v>1852202.57</v>
      </c>
      <c r="H216" s="134">
        <v>2500000</v>
      </c>
      <c r="I216" s="134">
        <v>2083333.3333333333</v>
      </c>
      <c r="J216" s="134">
        <v>950445.55</v>
      </c>
      <c r="K216" s="134">
        <v>-1132887.7833333334</v>
      </c>
      <c r="L216" s="131">
        <v>-54.378613600000001</v>
      </c>
      <c r="M216" s="130" t="s">
        <v>2892</v>
      </c>
    </row>
    <row r="217" spans="1:13" ht="22.5" hidden="1" customHeight="1">
      <c r="A217" s="129">
        <v>44043</v>
      </c>
      <c r="B217" s="130" t="s">
        <v>2019</v>
      </c>
      <c r="C217" s="136" t="s">
        <v>476</v>
      </c>
      <c r="D217" s="130" t="s">
        <v>475</v>
      </c>
      <c r="E217" s="130" t="s">
        <v>2896</v>
      </c>
      <c r="F217" s="141" t="s">
        <v>2816</v>
      </c>
      <c r="G217" s="134">
        <v>193130.75</v>
      </c>
      <c r="H217" s="134">
        <v>300000</v>
      </c>
      <c r="I217" s="134">
        <v>250000</v>
      </c>
      <c r="J217" s="134">
        <v>148892.79999999999</v>
      </c>
      <c r="K217" s="134">
        <v>-101107.2</v>
      </c>
      <c r="L217" s="131">
        <v>-40.442880000000002</v>
      </c>
      <c r="M217" s="130" t="s">
        <v>2892</v>
      </c>
    </row>
    <row r="218" spans="1:13" ht="22.5" hidden="1" customHeight="1">
      <c r="A218" s="129">
        <v>44043</v>
      </c>
      <c r="B218" s="130" t="s">
        <v>2019</v>
      </c>
      <c r="C218" s="136" t="s">
        <v>476</v>
      </c>
      <c r="D218" s="130" t="s">
        <v>475</v>
      </c>
      <c r="E218" s="130" t="s">
        <v>2896</v>
      </c>
      <c r="F218" s="141" t="s">
        <v>2818</v>
      </c>
      <c r="G218" s="134">
        <v>2437263.87</v>
      </c>
      <c r="H218" s="134">
        <v>2500000</v>
      </c>
      <c r="I218" s="134">
        <v>2083333.3333333333</v>
      </c>
      <c r="J218" s="134">
        <v>1769379</v>
      </c>
      <c r="K218" s="134">
        <v>-313954.33333333331</v>
      </c>
      <c r="L218" s="131">
        <v>-15.069808</v>
      </c>
      <c r="M218" s="130" t="s">
        <v>2892</v>
      </c>
    </row>
    <row r="219" spans="1:13" ht="22.5" hidden="1" customHeight="1">
      <c r="A219" s="129">
        <v>44043</v>
      </c>
      <c r="B219" s="130" t="s">
        <v>2019</v>
      </c>
      <c r="C219" s="136" t="s">
        <v>476</v>
      </c>
      <c r="D219" s="130" t="s">
        <v>475</v>
      </c>
      <c r="E219" s="130" t="s">
        <v>2896</v>
      </c>
      <c r="F219" s="141" t="s">
        <v>2820</v>
      </c>
      <c r="G219" s="134">
        <v>29490005.609999999</v>
      </c>
      <c r="H219" s="134">
        <v>30000000</v>
      </c>
      <c r="I219" s="134">
        <v>25000000</v>
      </c>
      <c r="J219" s="134">
        <v>24444468.129999999</v>
      </c>
      <c r="K219" s="134">
        <v>-555531.87</v>
      </c>
      <c r="L219" s="131">
        <v>-2.2221274800000002</v>
      </c>
      <c r="M219" s="130" t="s">
        <v>2892</v>
      </c>
    </row>
    <row r="220" spans="1:13" ht="22.5" hidden="1" customHeight="1">
      <c r="A220" s="129">
        <v>44043</v>
      </c>
      <c r="B220" s="130" t="s">
        <v>2019</v>
      </c>
      <c r="C220" s="136" t="s">
        <v>476</v>
      </c>
      <c r="D220" s="130" t="s">
        <v>475</v>
      </c>
      <c r="E220" s="130" t="s">
        <v>2896</v>
      </c>
      <c r="F220" s="141" t="s">
        <v>2822</v>
      </c>
      <c r="G220" s="134">
        <v>7232591</v>
      </c>
      <c r="H220" s="134">
        <v>7500000</v>
      </c>
      <c r="I220" s="134">
        <v>6250000</v>
      </c>
      <c r="J220" s="134">
        <v>6243696.4000000004</v>
      </c>
      <c r="K220" s="134">
        <v>-6303.6</v>
      </c>
      <c r="L220" s="131">
        <v>-0.10085760000000001</v>
      </c>
      <c r="M220" s="130" t="s">
        <v>2892</v>
      </c>
    </row>
    <row r="221" spans="1:13" ht="22.5" hidden="1" customHeight="1">
      <c r="A221" s="129">
        <v>44043</v>
      </c>
      <c r="B221" s="130" t="s">
        <v>2019</v>
      </c>
      <c r="C221" s="136" t="s">
        <v>476</v>
      </c>
      <c r="D221" s="130" t="s">
        <v>475</v>
      </c>
      <c r="E221" s="130" t="s">
        <v>2896</v>
      </c>
      <c r="F221" s="141" t="s">
        <v>2823</v>
      </c>
      <c r="G221" s="134">
        <v>13085019.449999999</v>
      </c>
      <c r="H221" s="134">
        <v>13000000</v>
      </c>
      <c r="I221" s="134">
        <v>10833333.333333332</v>
      </c>
      <c r="J221" s="134">
        <v>10466552.5</v>
      </c>
      <c r="K221" s="134">
        <v>-366780.83333333337</v>
      </c>
      <c r="L221" s="131">
        <v>-3.3856692307692309</v>
      </c>
      <c r="M221" s="130" t="s">
        <v>2892</v>
      </c>
    </row>
    <row r="222" spans="1:13" ht="22.5" hidden="1" customHeight="1">
      <c r="A222" s="129">
        <v>44043</v>
      </c>
      <c r="B222" s="130" t="s">
        <v>2019</v>
      </c>
      <c r="C222" s="136" t="s">
        <v>476</v>
      </c>
      <c r="D222" s="130" t="s">
        <v>475</v>
      </c>
      <c r="E222" s="130" t="s">
        <v>2896</v>
      </c>
      <c r="F222" s="141" t="s">
        <v>2825</v>
      </c>
      <c r="G222" s="134">
        <v>2038732.47</v>
      </c>
      <c r="H222" s="134">
        <v>2200000</v>
      </c>
      <c r="I222" s="134">
        <v>1833333.3333333333</v>
      </c>
      <c r="J222" s="134">
        <v>1635062.2</v>
      </c>
      <c r="K222" s="134">
        <v>-198271.13333333333</v>
      </c>
      <c r="L222" s="131">
        <v>-10.814789090909091</v>
      </c>
      <c r="M222" s="130" t="s">
        <v>2892</v>
      </c>
    </row>
    <row r="223" spans="1:13" ht="22.5" hidden="1" customHeight="1">
      <c r="A223" s="129">
        <v>44043</v>
      </c>
      <c r="B223" s="130" t="s">
        <v>2019</v>
      </c>
      <c r="C223" s="136" t="s">
        <v>476</v>
      </c>
      <c r="D223" s="130" t="s">
        <v>475</v>
      </c>
      <c r="E223" s="130" t="s">
        <v>2896</v>
      </c>
      <c r="F223" s="141" t="s">
        <v>2827</v>
      </c>
      <c r="G223" s="134">
        <v>2215955.73</v>
      </c>
      <c r="H223" s="134">
        <v>2500000</v>
      </c>
      <c r="I223" s="134">
        <v>2083333.3333333333</v>
      </c>
      <c r="J223" s="134">
        <v>2219076.6500000004</v>
      </c>
      <c r="K223" s="134">
        <v>135743.31666666665</v>
      </c>
      <c r="L223" s="131">
        <v>6.5156792000000001</v>
      </c>
      <c r="M223" s="130" t="s">
        <v>2891</v>
      </c>
    </row>
    <row r="224" spans="1:13" ht="22.5" hidden="1" customHeight="1">
      <c r="A224" s="129">
        <v>44043</v>
      </c>
      <c r="B224" s="130" t="s">
        <v>2019</v>
      </c>
      <c r="C224" s="136" t="s">
        <v>476</v>
      </c>
      <c r="D224" s="130" t="s">
        <v>475</v>
      </c>
      <c r="E224" s="130" t="s">
        <v>2896</v>
      </c>
      <c r="F224" s="141" t="s">
        <v>2829</v>
      </c>
      <c r="G224" s="134">
        <v>2672668.64</v>
      </c>
      <c r="H224" s="134">
        <v>2500000</v>
      </c>
      <c r="I224" s="134">
        <v>2083333.3333333333</v>
      </c>
      <c r="J224" s="134">
        <v>2077000.81</v>
      </c>
      <c r="K224" s="134">
        <v>-6332.5233333333335</v>
      </c>
      <c r="L224" s="131">
        <v>-0.30396111999999997</v>
      </c>
      <c r="M224" s="130" t="s">
        <v>2892</v>
      </c>
    </row>
    <row r="225" spans="1:13" ht="22.5" hidden="1" customHeight="1">
      <c r="A225" s="129">
        <v>44043</v>
      </c>
      <c r="B225" s="130" t="s">
        <v>2019</v>
      </c>
      <c r="C225" s="136" t="s">
        <v>476</v>
      </c>
      <c r="D225" s="130" t="s">
        <v>475</v>
      </c>
      <c r="E225" s="130" t="s">
        <v>2896</v>
      </c>
      <c r="F225" s="141" t="s">
        <v>2831</v>
      </c>
      <c r="G225" s="134">
        <v>1555608.35</v>
      </c>
      <c r="H225" s="134">
        <v>3500000</v>
      </c>
      <c r="I225" s="134">
        <v>2916666.666666667</v>
      </c>
      <c r="J225" s="134">
        <v>2432673.54</v>
      </c>
      <c r="K225" s="134">
        <v>-483993.12666666671</v>
      </c>
      <c r="L225" s="131">
        <v>-16.594050057142859</v>
      </c>
      <c r="M225" s="130" t="s">
        <v>2892</v>
      </c>
    </row>
    <row r="226" spans="1:13" ht="22.5" hidden="1" customHeight="1">
      <c r="A226" s="129">
        <v>44043</v>
      </c>
      <c r="B226" s="130" t="s">
        <v>2019</v>
      </c>
      <c r="C226" s="136" t="s">
        <v>476</v>
      </c>
      <c r="D226" s="130" t="s">
        <v>475</v>
      </c>
      <c r="E226" s="130" t="s">
        <v>2896</v>
      </c>
      <c r="F226" s="141" t="s">
        <v>2833</v>
      </c>
      <c r="G226" s="134">
        <v>2671675.41</v>
      </c>
      <c r="H226" s="134">
        <v>2600000</v>
      </c>
      <c r="I226" s="134">
        <v>2166666.6666666665</v>
      </c>
      <c r="J226" s="134">
        <v>2281716.1399999997</v>
      </c>
      <c r="K226" s="134">
        <v>115049.47333333334</v>
      </c>
      <c r="L226" s="131">
        <v>5.3099756923076917</v>
      </c>
      <c r="M226" s="130" t="s">
        <v>2891</v>
      </c>
    </row>
    <row r="227" spans="1:13" ht="22.5" hidden="1" customHeight="1">
      <c r="A227" s="129">
        <v>44043</v>
      </c>
      <c r="B227" s="130" t="s">
        <v>2019</v>
      </c>
      <c r="C227" s="136" t="s">
        <v>476</v>
      </c>
      <c r="D227" s="130" t="s">
        <v>475</v>
      </c>
      <c r="E227" s="130" t="s">
        <v>2896</v>
      </c>
      <c r="F227" s="141" t="s">
        <v>2835</v>
      </c>
      <c r="G227" s="134">
        <v>34607.550000000003</v>
      </c>
      <c r="H227" s="134">
        <v>70000</v>
      </c>
      <c r="I227" s="134">
        <v>58333.333333333336</v>
      </c>
      <c r="J227" s="134">
        <v>118450.75</v>
      </c>
      <c r="K227" s="134">
        <v>60117.416666666664</v>
      </c>
      <c r="L227" s="131">
        <v>103.05842857142858</v>
      </c>
      <c r="M227" s="130" t="s">
        <v>2891</v>
      </c>
    </row>
    <row r="228" spans="1:13" ht="22.5" hidden="1" customHeight="1">
      <c r="A228" s="129">
        <v>44043</v>
      </c>
      <c r="B228" s="130" t="s">
        <v>2019</v>
      </c>
      <c r="C228" s="136" t="s">
        <v>476</v>
      </c>
      <c r="D228" s="130" t="s">
        <v>475</v>
      </c>
      <c r="E228" s="130" t="s">
        <v>2896</v>
      </c>
      <c r="F228" s="141" t="s">
        <v>2837</v>
      </c>
      <c r="G228" s="134">
        <v>10480938</v>
      </c>
      <c r="H228" s="134">
        <v>12000000</v>
      </c>
      <c r="I228" s="134">
        <v>10000000</v>
      </c>
      <c r="J228" s="134">
        <v>9625677.9399999995</v>
      </c>
      <c r="K228" s="134">
        <v>-374322.06</v>
      </c>
      <c r="L228" s="131">
        <v>-3.7432205999999999</v>
      </c>
      <c r="M228" s="130" t="s">
        <v>2892</v>
      </c>
    </row>
    <row r="229" spans="1:13" ht="22.5" hidden="1" customHeight="1">
      <c r="A229" s="129">
        <v>44043</v>
      </c>
      <c r="B229" s="130" t="s">
        <v>2019</v>
      </c>
      <c r="C229" s="136" t="s">
        <v>476</v>
      </c>
      <c r="D229" s="130" t="s">
        <v>475</v>
      </c>
      <c r="E229" s="130" t="s">
        <v>1944</v>
      </c>
      <c r="F229" s="140" t="s">
        <v>2852</v>
      </c>
      <c r="G229" s="134">
        <v>10438768.75</v>
      </c>
      <c r="H229" s="134">
        <v>0</v>
      </c>
      <c r="I229" s="134">
        <v>0</v>
      </c>
      <c r="J229" s="134">
        <v>16836075.09</v>
      </c>
      <c r="K229" s="134">
        <v>16836075.09</v>
      </c>
      <c r="L229" s="132"/>
      <c r="M229" s="130" t="s">
        <v>2892</v>
      </c>
    </row>
    <row r="230" spans="1:13" ht="22.5" hidden="1" customHeight="1">
      <c r="A230" s="129">
        <v>44043</v>
      </c>
      <c r="B230" s="130" t="s">
        <v>2019</v>
      </c>
      <c r="C230" s="136" t="s">
        <v>476</v>
      </c>
      <c r="D230" s="130" t="s">
        <v>475</v>
      </c>
      <c r="E230" s="130" t="s">
        <v>1944</v>
      </c>
      <c r="F230" s="140" t="s">
        <v>2853</v>
      </c>
      <c r="G230" s="134">
        <v>19430881.280000001</v>
      </c>
      <c r="H230" s="134">
        <v>0</v>
      </c>
      <c r="I230" s="134">
        <v>0</v>
      </c>
      <c r="J230" s="134">
        <v>22620577.160000004</v>
      </c>
      <c r="K230" s="134">
        <v>22620577.16</v>
      </c>
      <c r="L230" s="132"/>
      <c r="M230" s="130" t="s">
        <v>2892</v>
      </c>
    </row>
    <row r="231" spans="1:13" ht="22.5" hidden="1" customHeight="1">
      <c r="A231" s="129">
        <v>44043</v>
      </c>
      <c r="B231" s="130" t="s">
        <v>2019</v>
      </c>
      <c r="C231" s="136" t="s">
        <v>476</v>
      </c>
      <c r="D231" s="130" t="s">
        <v>475</v>
      </c>
      <c r="E231" s="130" t="s">
        <v>1944</v>
      </c>
      <c r="F231" s="140" t="s">
        <v>2854</v>
      </c>
      <c r="G231" s="134">
        <v>-19536754.02</v>
      </c>
      <c r="H231" s="134">
        <v>0</v>
      </c>
      <c r="I231" s="134">
        <v>0</v>
      </c>
      <c r="J231" s="134">
        <v>-16657285.440000001</v>
      </c>
      <c r="K231" s="134">
        <v>-16657285.439999999</v>
      </c>
      <c r="L231" s="132"/>
      <c r="M231" s="130" t="s">
        <v>2892</v>
      </c>
    </row>
    <row r="232" spans="1:13" ht="22.5" hidden="1" customHeight="1">
      <c r="A232" s="129">
        <v>44043</v>
      </c>
      <c r="B232" s="130" t="s">
        <v>2019</v>
      </c>
      <c r="C232" s="136" t="s">
        <v>478</v>
      </c>
      <c r="D232" s="130" t="s">
        <v>477</v>
      </c>
      <c r="E232" s="130" t="s">
        <v>2896</v>
      </c>
      <c r="F232" s="140" t="s">
        <v>2790</v>
      </c>
      <c r="G232" s="134">
        <v>35479325.060000002</v>
      </c>
      <c r="H232" s="134">
        <v>30300000</v>
      </c>
      <c r="I232" s="134">
        <v>25250000</v>
      </c>
      <c r="J232" s="134">
        <v>33357045.269999996</v>
      </c>
      <c r="K232" s="134">
        <v>8107045.2699999996</v>
      </c>
      <c r="L232" s="131">
        <v>32.107109980198018</v>
      </c>
      <c r="M232" s="130" t="s">
        <v>2892</v>
      </c>
    </row>
    <row r="233" spans="1:13" ht="22.5" hidden="1" customHeight="1">
      <c r="A233" s="129">
        <v>44043</v>
      </c>
      <c r="B233" s="130" t="s">
        <v>2019</v>
      </c>
      <c r="C233" s="136" t="s">
        <v>478</v>
      </c>
      <c r="D233" s="130" t="s">
        <v>477</v>
      </c>
      <c r="E233" s="130" t="s">
        <v>2896</v>
      </c>
      <c r="F233" s="140" t="s">
        <v>2792</v>
      </c>
      <c r="G233" s="134">
        <v>132000</v>
      </c>
      <c r="H233" s="134">
        <v>80000</v>
      </c>
      <c r="I233" s="134">
        <v>66666.666666666672</v>
      </c>
      <c r="J233" s="134">
        <v>89900</v>
      </c>
      <c r="K233" s="134">
        <v>23233.333333333332</v>
      </c>
      <c r="L233" s="131">
        <v>34.85</v>
      </c>
      <c r="M233" s="130" t="s">
        <v>2892</v>
      </c>
    </row>
    <row r="234" spans="1:13" ht="22.5" hidden="1" customHeight="1">
      <c r="A234" s="129">
        <v>44043</v>
      </c>
      <c r="B234" s="130" t="s">
        <v>2019</v>
      </c>
      <c r="C234" s="136" t="s">
        <v>478</v>
      </c>
      <c r="D234" s="130" t="s">
        <v>477</v>
      </c>
      <c r="E234" s="130" t="s">
        <v>2896</v>
      </c>
      <c r="F234" s="140" t="s">
        <v>2794</v>
      </c>
      <c r="G234" s="134">
        <v>110793.35</v>
      </c>
      <c r="H234" s="134">
        <v>120000</v>
      </c>
      <c r="I234" s="134">
        <v>100000</v>
      </c>
      <c r="J234" s="134">
        <v>145645.51</v>
      </c>
      <c r="K234" s="134">
        <v>45645.51</v>
      </c>
      <c r="L234" s="131">
        <v>45.645510000000002</v>
      </c>
      <c r="M234" s="130" t="s">
        <v>2892</v>
      </c>
    </row>
    <row r="235" spans="1:13" ht="22.5" hidden="1" customHeight="1">
      <c r="A235" s="129">
        <v>44043</v>
      </c>
      <c r="B235" s="130" t="s">
        <v>2019</v>
      </c>
      <c r="C235" s="136" t="s">
        <v>478</v>
      </c>
      <c r="D235" s="130" t="s">
        <v>477</v>
      </c>
      <c r="E235" s="130" t="s">
        <v>2896</v>
      </c>
      <c r="F235" s="140" t="s">
        <v>2797</v>
      </c>
      <c r="G235" s="134">
        <v>4371061.43</v>
      </c>
      <c r="H235" s="134">
        <v>4300000</v>
      </c>
      <c r="I235" s="134">
        <v>3583333.3333333335</v>
      </c>
      <c r="J235" s="134">
        <v>3472414.91</v>
      </c>
      <c r="K235" s="134">
        <v>-110918.42333333332</v>
      </c>
      <c r="L235" s="131">
        <v>-3.0953978604651167</v>
      </c>
      <c r="M235" s="130" t="s">
        <v>2891</v>
      </c>
    </row>
    <row r="236" spans="1:13" ht="22.5" hidden="1" customHeight="1">
      <c r="A236" s="129">
        <v>44043</v>
      </c>
      <c r="B236" s="130" t="s">
        <v>2019</v>
      </c>
      <c r="C236" s="136" t="s">
        <v>478</v>
      </c>
      <c r="D236" s="130" t="s">
        <v>477</v>
      </c>
      <c r="E236" s="130" t="s">
        <v>2896</v>
      </c>
      <c r="F236" s="140" t="s">
        <v>2799</v>
      </c>
      <c r="G236" s="134">
        <v>4115490.49</v>
      </c>
      <c r="H236" s="134">
        <v>3050000</v>
      </c>
      <c r="I236" s="134">
        <v>2541666.666666667</v>
      </c>
      <c r="J236" s="134">
        <v>2506424.7400000002</v>
      </c>
      <c r="K236" s="134">
        <v>-35241.926666666666</v>
      </c>
      <c r="L236" s="131">
        <v>-1.3865676065573771</v>
      </c>
      <c r="M236" s="130" t="s">
        <v>2891</v>
      </c>
    </row>
    <row r="237" spans="1:13" ht="22.5" hidden="1" customHeight="1">
      <c r="A237" s="129">
        <v>44043</v>
      </c>
      <c r="B237" s="130" t="s">
        <v>2019</v>
      </c>
      <c r="C237" s="136" t="s">
        <v>478</v>
      </c>
      <c r="D237" s="130" t="s">
        <v>477</v>
      </c>
      <c r="E237" s="130" t="s">
        <v>2896</v>
      </c>
      <c r="F237" s="140" t="s">
        <v>2801</v>
      </c>
      <c r="G237" s="134">
        <v>266504</v>
      </c>
      <c r="H237" s="134">
        <v>400000</v>
      </c>
      <c r="I237" s="134">
        <v>333333.33333333337</v>
      </c>
      <c r="J237" s="134">
        <v>444298.25</v>
      </c>
      <c r="K237" s="134">
        <v>110964.91666666669</v>
      </c>
      <c r="L237" s="131">
        <v>33.289475000000003</v>
      </c>
      <c r="M237" s="130" t="s">
        <v>2892</v>
      </c>
    </row>
    <row r="238" spans="1:13" ht="22.5" hidden="1" customHeight="1">
      <c r="A238" s="129">
        <v>44043</v>
      </c>
      <c r="B238" s="130" t="s">
        <v>2019</v>
      </c>
      <c r="C238" s="136" t="s">
        <v>478</v>
      </c>
      <c r="D238" s="130" t="s">
        <v>477</v>
      </c>
      <c r="E238" s="130" t="s">
        <v>2896</v>
      </c>
      <c r="F238" s="140" t="s">
        <v>2803</v>
      </c>
      <c r="G238" s="134">
        <v>6683718.7699999996</v>
      </c>
      <c r="H238" s="134">
        <v>5730000</v>
      </c>
      <c r="I238" s="134">
        <v>4775000</v>
      </c>
      <c r="J238" s="134">
        <v>4814072.38</v>
      </c>
      <c r="K238" s="134">
        <v>39072.379999999997</v>
      </c>
      <c r="L238" s="131">
        <v>0.81826973821989535</v>
      </c>
      <c r="M238" s="130" t="s">
        <v>2892</v>
      </c>
    </row>
    <row r="239" spans="1:13" ht="22.5" hidden="1" customHeight="1">
      <c r="A239" s="129">
        <v>44043</v>
      </c>
      <c r="B239" s="130" t="s">
        <v>2019</v>
      </c>
      <c r="C239" s="136" t="s">
        <v>478</v>
      </c>
      <c r="D239" s="130" t="s">
        <v>477</v>
      </c>
      <c r="E239" s="130" t="s">
        <v>2896</v>
      </c>
      <c r="F239" s="140" t="s">
        <v>2805</v>
      </c>
      <c r="G239" s="134">
        <v>33417246.91</v>
      </c>
      <c r="H239" s="134">
        <v>34472300</v>
      </c>
      <c r="I239" s="134">
        <v>28726916.666666664</v>
      </c>
      <c r="J239" s="134">
        <v>28999762.649999999</v>
      </c>
      <c r="K239" s="134">
        <v>272845.98333333334</v>
      </c>
      <c r="L239" s="131">
        <v>0.94979209394209274</v>
      </c>
      <c r="M239" s="130" t="s">
        <v>2892</v>
      </c>
    </row>
    <row r="240" spans="1:13" ht="22.5" hidden="1" customHeight="1">
      <c r="A240" s="129">
        <v>44043</v>
      </c>
      <c r="B240" s="130" t="s">
        <v>2019</v>
      </c>
      <c r="C240" s="136" t="s">
        <v>478</v>
      </c>
      <c r="D240" s="130" t="s">
        <v>477</v>
      </c>
      <c r="E240" s="130" t="s">
        <v>2896</v>
      </c>
      <c r="F240" s="140" t="s">
        <v>2807</v>
      </c>
      <c r="G240" s="134">
        <v>5480571.9400000004</v>
      </c>
      <c r="H240" s="134">
        <v>5652630</v>
      </c>
      <c r="I240" s="134">
        <v>4710525</v>
      </c>
      <c r="J240" s="134">
        <v>5257491.1099999994</v>
      </c>
      <c r="K240" s="134">
        <v>546966.11</v>
      </c>
      <c r="L240" s="131">
        <v>11.611574293735837</v>
      </c>
      <c r="M240" s="130" t="s">
        <v>2892</v>
      </c>
    </row>
    <row r="241" spans="1:13" ht="22.5" hidden="1" customHeight="1">
      <c r="A241" s="129">
        <v>44043</v>
      </c>
      <c r="B241" s="130" t="s">
        <v>2019</v>
      </c>
      <c r="C241" s="136" t="s">
        <v>478</v>
      </c>
      <c r="D241" s="130" t="s">
        <v>477</v>
      </c>
      <c r="E241" s="130" t="s">
        <v>2896</v>
      </c>
      <c r="F241" s="140" t="s">
        <v>2870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2"/>
      <c r="M241" s="130" t="s">
        <v>2892</v>
      </c>
    </row>
    <row r="242" spans="1:13" ht="22.5" hidden="1" customHeight="1">
      <c r="A242" s="129">
        <v>44043</v>
      </c>
      <c r="B242" s="130" t="s">
        <v>2019</v>
      </c>
      <c r="C242" s="136" t="s">
        <v>478</v>
      </c>
      <c r="D242" s="130" t="s">
        <v>477</v>
      </c>
      <c r="E242" s="130" t="s">
        <v>2896</v>
      </c>
      <c r="F242" s="140" t="s">
        <v>2809</v>
      </c>
      <c r="G242" s="134">
        <v>4878713.54</v>
      </c>
      <c r="H242" s="134">
        <v>9367580.7599999998</v>
      </c>
      <c r="I242" s="134">
        <v>7806317.2999999998</v>
      </c>
      <c r="J242" s="134">
        <v>10375580.76</v>
      </c>
      <c r="K242" s="134">
        <v>2569263.46</v>
      </c>
      <c r="L242" s="131">
        <v>32.912618860624583</v>
      </c>
      <c r="M242" s="130" t="s">
        <v>2892</v>
      </c>
    </row>
    <row r="243" spans="1:13" ht="22.5" hidden="1" customHeight="1">
      <c r="A243" s="129">
        <v>44043</v>
      </c>
      <c r="B243" s="130" t="s">
        <v>2019</v>
      </c>
      <c r="C243" s="136" t="s">
        <v>478</v>
      </c>
      <c r="D243" s="130" t="s">
        <v>477</v>
      </c>
      <c r="E243" s="130" t="s">
        <v>2896</v>
      </c>
      <c r="F243" s="140" t="s">
        <v>2865</v>
      </c>
      <c r="G243" s="134">
        <v>519711</v>
      </c>
      <c r="H243" s="134">
        <v>410000</v>
      </c>
      <c r="I243" s="134">
        <v>341666.66666666669</v>
      </c>
      <c r="J243" s="134">
        <v>339018.73</v>
      </c>
      <c r="K243" s="134">
        <v>-2647.936666666667</v>
      </c>
      <c r="L243" s="131">
        <v>-0.77500585365853658</v>
      </c>
      <c r="M243" s="130" t="s">
        <v>2891</v>
      </c>
    </row>
    <row r="244" spans="1:13" ht="22.5" hidden="1" customHeight="1">
      <c r="A244" s="129">
        <v>44043</v>
      </c>
      <c r="B244" s="130" t="s">
        <v>2019</v>
      </c>
      <c r="C244" s="136" t="s">
        <v>478</v>
      </c>
      <c r="D244" s="130" t="s">
        <v>477</v>
      </c>
      <c r="E244" s="130" t="s">
        <v>2896</v>
      </c>
      <c r="F244" s="141" t="s">
        <v>2812</v>
      </c>
      <c r="G244" s="134">
        <v>8198373.8799999999</v>
      </c>
      <c r="H244" s="134">
        <v>7500000</v>
      </c>
      <c r="I244" s="134">
        <v>6250000</v>
      </c>
      <c r="J244" s="134">
        <v>5766761.4299999997</v>
      </c>
      <c r="K244" s="134">
        <v>-483238.57</v>
      </c>
      <c r="L244" s="131">
        <v>-7.7318171199999997</v>
      </c>
      <c r="M244" s="130" t="s">
        <v>2892</v>
      </c>
    </row>
    <row r="245" spans="1:13" ht="22.5" hidden="1" customHeight="1">
      <c r="A245" s="129">
        <v>44043</v>
      </c>
      <c r="B245" s="130" t="s">
        <v>2019</v>
      </c>
      <c r="C245" s="136" t="s">
        <v>478</v>
      </c>
      <c r="D245" s="130" t="s">
        <v>477</v>
      </c>
      <c r="E245" s="130" t="s">
        <v>2896</v>
      </c>
      <c r="F245" s="141" t="s">
        <v>2814</v>
      </c>
      <c r="G245" s="134">
        <v>1235500.06</v>
      </c>
      <c r="H245" s="134">
        <v>1350000</v>
      </c>
      <c r="I245" s="134">
        <v>1125000</v>
      </c>
      <c r="J245" s="134">
        <v>1089288.8799999999</v>
      </c>
      <c r="K245" s="134">
        <v>-35711.120000000003</v>
      </c>
      <c r="L245" s="131">
        <v>-3.1743217777777777</v>
      </c>
      <c r="M245" s="130" t="s">
        <v>2892</v>
      </c>
    </row>
    <row r="246" spans="1:13" ht="22.5" hidden="1" customHeight="1">
      <c r="A246" s="129">
        <v>44043</v>
      </c>
      <c r="B246" s="130" t="s">
        <v>2019</v>
      </c>
      <c r="C246" s="136" t="s">
        <v>478</v>
      </c>
      <c r="D246" s="130" t="s">
        <v>477</v>
      </c>
      <c r="E246" s="130" t="s">
        <v>2896</v>
      </c>
      <c r="F246" s="141" t="s">
        <v>2816</v>
      </c>
      <c r="G246" s="134">
        <v>282536.08</v>
      </c>
      <c r="H246" s="134">
        <v>380000</v>
      </c>
      <c r="I246" s="134">
        <v>316666.66666666669</v>
      </c>
      <c r="J246" s="134">
        <v>229843.03</v>
      </c>
      <c r="K246" s="134">
        <v>-86823.636666666673</v>
      </c>
      <c r="L246" s="131">
        <v>-27.417990526315791</v>
      </c>
      <c r="M246" s="130" t="s">
        <v>2892</v>
      </c>
    </row>
    <row r="247" spans="1:13" ht="22.5" hidden="1" customHeight="1">
      <c r="A247" s="129">
        <v>44043</v>
      </c>
      <c r="B247" s="130" t="s">
        <v>2019</v>
      </c>
      <c r="C247" s="136" t="s">
        <v>478</v>
      </c>
      <c r="D247" s="130" t="s">
        <v>477</v>
      </c>
      <c r="E247" s="130" t="s">
        <v>2896</v>
      </c>
      <c r="F247" s="141" t="s">
        <v>2818</v>
      </c>
      <c r="G247" s="134">
        <v>1479289.3</v>
      </c>
      <c r="H247" s="134">
        <v>1600000</v>
      </c>
      <c r="I247" s="134">
        <v>1333333.3333333335</v>
      </c>
      <c r="J247" s="134">
        <v>1246888</v>
      </c>
      <c r="K247" s="134">
        <v>-86445.333333333343</v>
      </c>
      <c r="L247" s="131">
        <v>-6.4833999999999996</v>
      </c>
      <c r="M247" s="130" t="s">
        <v>2892</v>
      </c>
    </row>
    <row r="248" spans="1:13" ht="22.5" hidden="1" customHeight="1">
      <c r="A248" s="129">
        <v>44043</v>
      </c>
      <c r="B248" s="130" t="s">
        <v>2019</v>
      </c>
      <c r="C248" s="136" t="s">
        <v>478</v>
      </c>
      <c r="D248" s="130" t="s">
        <v>477</v>
      </c>
      <c r="E248" s="130" t="s">
        <v>2896</v>
      </c>
      <c r="F248" s="141" t="s">
        <v>2820</v>
      </c>
      <c r="G248" s="134">
        <v>33435958.48</v>
      </c>
      <c r="H248" s="134">
        <v>34472300</v>
      </c>
      <c r="I248" s="134">
        <v>28726916.666666664</v>
      </c>
      <c r="J248" s="134">
        <v>29062532.780000001</v>
      </c>
      <c r="K248" s="134">
        <v>335616.11333333334</v>
      </c>
      <c r="L248" s="131">
        <v>1.168298419310577</v>
      </c>
      <c r="M248" s="130" t="s">
        <v>2891</v>
      </c>
    </row>
    <row r="249" spans="1:13" ht="22.5" hidden="1" customHeight="1">
      <c r="A249" s="129">
        <v>44043</v>
      </c>
      <c r="B249" s="130" t="s">
        <v>2019</v>
      </c>
      <c r="C249" s="136" t="s">
        <v>478</v>
      </c>
      <c r="D249" s="130" t="s">
        <v>477</v>
      </c>
      <c r="E249" s="130" t="s">
        <v>2896</v>
      </c>
      <c r="F249" s="141" t="s">
        <v>2822</v>
      </c>
      <c r="G249" s="134">
        <v>6346825</v>
      </c>
      <c r="H249" s="134">
        <v>6462000</v>
      </c>
      <c r="I249" s="134">
        <v>5385000</v>
      </c>
      <c r="J249" s="134">
        <v>5389331</v>
      </c>
      <c r="K249" s="134">
        <v>4331</v>
      </c>
      <c r="L249" s="131">
        <v>8.0427112349117924E-2</v>
      </c>
      <c r="M249" s="130" t="s">
        <v>2891</v>
      </c>
    </row>
    <row r="250" spans="1:13" ht="22.5" hidden="1" customHeight="1">
      <c r="A250" s="129">
        <v>44043</v>
      </c>
      <c r="B250" s="130" t="s">
        <v>2019</v>
      </c>
      <c r="C250" s="136" t="s">
        <v>478</v>
      </c>
      <c r="D250" s="130" t="s">
        <v>477</v>
      </c>
      <c r="E250" s="130" t="s">
        <v>2896</v>
      </c>
      <c r="F250" s="141" t="s">
        <v>2823</v>
      </c>
      <c r="G250" s="134">
        <v>10162521</v>
      </c>
      <c r="H250" s="134">
        <v>10436500</v>
      </c>
      <c r="I250" s="134">
        <v>8697083.333333334</v>
      </c>
      <c r="J250" s="134">
        <v>8758535</v>
      </c>
      <c r="K250" s="134">
        <v>61451.666666666672</v>
      </c>
      <c r="L250" s="131">
        <v>0.70657787572462039</v>
      </c>
      <c r="M250" s="130" t="s">
        <v>2891</v>
      </c>
    </row>
    <row r="251" spans="1:13" ht="22.5" hidden="1" customHeight="1">
      <c r="A251" s="129">
        <v>44043</v>
      </c>
      <c r="B251" s="130" t="s">
        <v>2019</v>
      </c>
      <c r="C251" s="136" t="s">
        <v>478</v>
      </c>
      <c r="D251" s="130" t="s">
        <v>477</v>
      </c>
      <c r="E251" s="130" t="s">
        <v>2896</v>
      </c>
      <c r="F251" s="141" t="s">
        <v>2825</v>
      </c>
      <c r="G251" s="134">
        <v>2233263.94</v>
      </c>
      <c r="H251" s="134">
        <v>2679687</v>
      </c>
      <c r="I251" s="134">
        <v>2233072.5</v>
      </c>
      <c r="J251" s="134">
        <v>1946496.83</v>
      </c>
      <c r="K251" s="134">
        <v>-286575.67</v>
      </c>
      <c r="L251" s="131">
        <v>-12.833245226028263</v>
      </c>
      <c r="M251" s="130" t="s">
        <v>2892</v>
      </c>
    </row>
    <row r="252" spans="1:13" ht="22.5" hidden="1" customHeight="1">
      <c r="A252" s="129">
        <v>44043</v>
      </c>
      <c r="B252" s="130" t="s">
        <v>2019</v>
      </c>
      <c r="C252" s="136" t="s">
        <v>478</v>
      </c>
      <c r="D252" s="130" t="s">
        <v>477</v>
      </c>
      <c r="E252" s="130" t="s">
        <v>2896</v>
      </c>
      <c r="F252" s="141" t="s">
        <v>2827</v>
      </c>
      <c r="G252" s="134">
        <v>4701255.13</v>
      </c>
      <c r="H252" s="134">
        <v>5260280</v>
      </c>
      <c r="I252" s="134">
        <v>4383566.666666666</v>
      </c>
      <c r="J252" s="134">
        <v>4387288.97</v>
      </c>
      <c r="K252" s="134">
        <v>3722.3033333333333</v>
      </c>
      <c r="L252" s="131">
        <v>8.4914947493289331E-2</v>
      </c>
      <c r="M252" s="130" t="s">
        <v>2891</v>
      </c>
    </row>
    <row r="253" spans="1:13" ht="22.5" hidden="1" customHeight="1">
      <c r="A253" s="129">
        <v>44043</v>
      </c>
      <c r="B253" s="130" t="s">
        <v>2019</v>
      </c>
      <c r="C253" s="136" t="s">
        <v>478</v>
      </c>
      <c r="D253" s="130" t="s">
        <v>477</v>
      </c>
      <c r="E253" s="130" t="s">
        <v>2896</v>
      </c>
      <c r="F253" s="141" t="s">
        <v>2829</v>
      </c>
      <c r="G253" s="134">
        <v>1940841.29</v>
      </c>
      <c r="H253" s="134">
        <v>1935000</v>
      </c>
      <c r="I253" s="134">
        <v>1612500</v>
      </c>
      <c r="J253" s="134">
        <v>1625982.26</v>
      </c>
      <c r="K253" s="134">
        <v>13482.26</v>
      </c>
      <c r="L253" s="131">
        <v>0.83610914728682173</v>
      </c>
      <c r="M253" s="130" t="s">
        <v>2891</v>
      </c>
    </row>
    <row r="254" spans="1:13" ht="22.5" hidden="1" customHeight="1">
      <c r="A254" s="129">
        <v>44043</v>
      </c>
      <c r="B254" s="130" t="s">
        <v>2019</v>
      </c>
      <c r="C254" s="136" t="s">
        <v>478</v>
      </c>
      <c r="D254" s="130" t="s">
        <v>477</v>
      </c>
      <c r="E254" s="130" t="s">
        <v>2896</v>
      </c>
      <c r="F254" s="141" t="s">
        <v>2831</v>
      </c>
      <c r="G254" s="134">
        <v>3335089.47</v>
      </c>
      <c r="H254" s="134">
        <v>3501500</v>
      </c>
      <c r="I254" s="134">
        <v>2917916.6666666665</v>
      </c>
      <c r="J254" s="134">
        <v>2634878.19</v>
      </c>
      <c r="K254" s="134">
        <v>-283038.47666666668</v>
      </c>
      <c r="L254" s="131">
        <v>-9.7000191917749543</v>
      </c>
      <c r="M254" s="130" t="s">
        <v>2892</v>
      </c>
    </row>
    <row r="255" spans="1:13" ht="22.5" hidden="1" customHeight="1">
      <c r="A255" s="129">
        <v>44043</v>
      </c>
      <c r="B255" s="130" t="s">
        <v>2019</v>
      </c>
      <c r="C255" s="136" t="s">
        <v>478</v>
      </c>
      <c r="D255" s="130" t="s">
        <v>477</v>
      </c>
      <c r="E255" s="130" t="s">
        <v>2896</v>
      </c>
      <c r="F255" s="141" t="s">
        <v>2833</v>
      </c>
      <c r="G255" s="134">
        <v>5729300.8600000003</v>
      </c>
      <c r="H255" s="134">
        <v>5100000</v>
      </c>
      <c r="I255" s="134">
        <v>4250000</v>
      </c>
      <c r="J255" s="134">
        <v>4282749.1000000006</v>
      </c>
      <c r="K255" s="134">
        <v>32749.1</v>
      </c>
      <c r="L255" s="131">
        <v>0.77056705882352938</v>
      </c>
      <c r="M255" s="130" t="s">
        <v>2891</v>
      </c>
    </row>
    <row r="256" spans="1:13" ht="22.5" hidden="1" customHeight="1">
      <c r="A256" s="129">
        <v>44043</v>
      </c>
      <c r="B256" s="130" t="s">
        <v>2019</v>
      </c>
      <c r="C256" s="136" t="s">
        <v>478</v>
      </c>
      <c r="D256" s="130" t="s">
        <v>477</v>
      </c>
      <c r="E256" s="130" t="s">
        <v>2896</v>
      </c>
      <c r="F256" s="141" t="s">
        <v>2835</v>
      </c>
      <c r="G256" s="134">
        <v>0</v>
      </c>
      <c r="H256" s="134">
        <v>150000</v>
      </c>
      <c r="I256" s="134">
        <v>125000</v>
      </c>
      <c r="J256" s="134">
        <v>0</v>
      </c>
      <c r="K256" s="134">
        <v>-125000</v>
      </c>
      <c r="L256" s="131">
        <v>-100</v>
      </c>
      <c r="M256" s="130" t="s">
        <v>2892</v>
      </c>
    </row>
    <row r="257" spans="1:13" ht="22.5" hidden="1" customHeight="1">
      <c r="A257" s="129">
        <v>44043</v>
      </c>
      <c r="B257" s="130" t="s">
        <v>2019</v>
      </c>
      <c r="C257" s="136" t="s">
        <v>478</v>
      </c>
      <c r="D257" s="130" t="s">
        <v>477</v>
      </c>
      <c r="E257" s="130" t="s">
        <v>2896</v>
      </c>
      <c r="F257" s="141" t="s">
        <v>2837</v>
      </c>
      <c r="G257" s="134">
        <v>8383693.7699999996</v>
      </c>
      <c r="H257" s="134">
        <v>7000000</v>
      </c>
      <c r="I257" s="134">
        <v>5833333.333333334</v>
      </c>
      <c r="J257" s="134">
        <v>6188115.5500000007</v>
      </c>
      <c r="K257" s="134">
        <v>354782.21666666667</v>
      </c>
      <c r="L257" s="131">
        <v>6.0819808571428577</v>
      </c>
      <c r="M257" s="130" t="s">
        <v>2891</v>
      </c>
    </row>
    <row r="258" spans="1:13" ht="22.5" hidden="1" customHeight="1">
      <c r="A258" s="129">
        <v>44043</v>
      </c>
      <c r="B258" s="130" t="s">
        <v>2019</v>
      </c>
      <c r="C258" s="136" t="s">
        <v>478</v>
      </c>
      <c r="D258" s="130" t="s">
        <v>477</v>
      </c>
      <c r="E258" s="130" t="s">
        <v>2896</v>
      </c>
      <c r="F258" s="141" t="s">
        <v>2872</v>
      </c>
      <c r="G258" s="134">
        <v>0</v>
      </c>
      <c r="H258" s="134">
        <v>0</v>
      </c>
      <c r="I258" s="134">
        <v>0</v>
      </c>
      <c r="J258" s="134">
        <v>0</v>
      </c>
      <c r="K258" s="134">
        <v>0</v>
      </c>
      <c r="L258" s="132"/>
      <c r="M258" s="130" t="s">
        <v>2891</v>
      </c>
    </row>
    <row r="259" spans="1:13" ht="22.5" hidden="1" customHeight="1">
      <c r="A259" s="129">
        <v>44043</v>
      </c>
      <c r="B259" s="130" t="s">
        <v>2019</v>
      </c>
      <c r="C259" s="136" t="s">
        <v>478</v>
      </c>
      <c r="D259" s="130" t="s">
        <v>477</v>
      </c>
      <c r="E259" s="130" t="s">
        <v>1944</v>
      </c>
      <c r="F259" s="139" t="s">
        <v>2852</v>
      </c>
      <c r="G259" s="134">
        <v>11346950.859999999</v>
      </c>
      <c r="H259" s="134">
        <v>0</v>
      </c>
      <c r="I259" s="134">
        <v>0</v>
      </c>
      <c r="J259" s="134">
        <v>17517120.389999989</v>
      </c>
      <c r="K259" s="134">
        <v>17517120.390000001</v>
      </c>
      <c r="L259" s="132"/>
      <c r="M259" s="130" t="s">
        <v>2892</v>
      </c>
    </row>
    <row r="260" spans="1:13" ht="22.5" hidden="1" customHeight="1">
      <c r="A260" s="129">
        <v>44043</v>
      </c>
      <c r="B260" s="130" t="s">
        <v>2019</v>
      </c>
      <c r="C260" s="136" t="s">
        <v>478</v>
      </c>
      <c r="D260" s="130" t="s">
        <v>477</v>
      </c>
      <c r="E260" s="130" t="s">
        <v>1944</v>
      </c>
      <c r="F260" s="139" t="s">
        <v>2853</v>
      </c>
      <c r="G260" s="134">
        <v>13927676.67</v>
      </c>
      <c r="H260" s="134">
        <v>0</v>
      </c>
      <c r="I260" s="134">
        <v>0</v>
      </c>
      <c r="J260" s="134">
        <v>25083518.240000002</v>
      </c>
      <c r="K260" s="134">
        <v>25083518.239999998</v>
      </c>
      <c r="L260" s="132"/>
      <c r="M260" s="130" t="s">
        <v>2892</v>
      </c>
    </row>
    <row r="261" spans="1:13" ht="22.5" hidden="1" customHeight="1">
      <c r="A261" s="129">
        <v>44043</v>
      </c>
      <c r="B261" s="130" t="s">
        <v>2019</v>
      </c>
      <c r="C261" s="136" t="s">
        <v>478</v>
      </c>
      <c r="D261" s="130" t="s">
        <v>477</v>
      </c>
      <c r="E261" s="130" t="s">
        <v>1944</v>
      </c>
      <c r="F261" s="139" t="s">
        <v>2854</v>
      </c>
      <c r="G261" s="134">
        <v>-10786396.09</v>
      </c>
      <c r="H261" s="134">
        <v>0</v>
      </c>
      <c r="I261" s="134">
        <v>0</v>
      </c>
      <c r="J261" s="134">
        <v>-16851161.089999996</v>
      </c>
      <c r="K261" s="134">
        <v>-16851161.09</v>
      </c>
      <c r="L261" s="132"/>
      <c r="M261" s="130" t="s">
        <v>2892</v>
      </c>
    </row>
    <row r="262" spans="1:13" ht="22.5" hidden="1" customHeight="1">
      <c r="A262" s="129">
        <v>44043</v>
      </c>
      <c r="B262" s="130" t="s">
        <v>2019</v>
      </c>
      <c r="C262" s="136" t="s">
        <v>480</v>
      </c>
      <c r="D262" s="130" t="s">
        <v>479</v>
      </c>
      <c r="E262" s="130" t="s">
        <v>2896</v>
      </c>
      <c r="F262" s="139" t="s">
        <v>2790</v>
      </c>
      <c r="G262" s="134">
        <v>65927906.380000003</v>
      </c>
      <c r="H262" s="134">
        <v>71928204.5</v>
      </c>
      <c r="I262" s="134">
        <v>59940170.416666664</v>
      </c>
      <c r="J262" s="134">
        <v>63028478.780000009</v>
      </c>
      <c r="K262" s="134">
        <v>3088308.3633333333</v>
      </c>
      <c r="L262" s="131">
        <v>5.1523182898302435</v>
      </c>
      <c r="M262" s="130" t="s">
        <v>2892</v>
      </c>
    </row>
    <row r="263" spans="1:13" ht="22.5" hidden="1" customHeight="1">
      <c r="A263" s="129">
        <v>44043</v>
      </c>
      <c r="B263" s="130" t="s">
        <v>2019</v>
      </c>
      <c r="C263" s="136" t="s">
        <v>480</v>
      </c>
      <c r="D263" s="130" t="s">
        <v>479</v>
      </c>
      <c r="E263" s="130" t="s">
        <v>2896</v>
      </c>
      <c r="F263" s="139" t="s">
        <v>2792</v>
      </c>
      <c r="G263" s="134">
        <v>713730</v>
      </c>
      <c r="H263" s="134">
        <v>533000</v>
      </c>
      <c r="I263" s="134">
        <v>444166.66666666669</v>
      </c>
      <c r="J263" s="134">
        <v>437220</v>
      </c>
      <c r="K263" s="134">
        <v>-6946.666666666667</v>
      </c>
      <c r="L263" s="131">
        <v>-1.5639774859287054</v>
      </c>
      <c r="M263" s="130" t="s">
        <v>2891</v>
      </c>
    </row>
    <row r="264" spans="1:13" ht="22.5" hidden="1" customHeight="1">
      <c r="A264" s="129">
        <v>44043</v>
      </c>
      <c r="B264" s="130" t="s">
        <v>2019</v>
      </c>
      <c r="C264" s="136" t="s">
        <v>480</v>
      </c>
      <c r="D264" s="130" t="s">
        <v>479</v>
      </c>
      <c r="E264" s="130" t="s">
        <v>2896</v>
      </c>
      <c r="F264" s="139" t="s">
        <v>2794</v>
      </c>
      <c r="G264" s="134">
        <v>212596.5</v>
      </c>
      <c r="H264" s="134">
        <v>130000</v>
      </c>
      <c r="I264" s="134">
        <v>108333.33333333334</v>
      </c>
      <c r="J264" s="134">
        <v>76669</v>
      </c>
      <c r="K264" s="134">
        <v>-31664.333333333336</v>
      </c>
      <c r="L264" s="131">
        <v>-29.228615384615384</v>
      </c>
      <c r="M264" s="130" t="s">
        <v>2891</v>
      </c>
    </row>
    <row r="265" spans="1:13" ht="22.5" hidden="1" customHeight="1">
      <c r="A265" s="129">
        <v>44043</v>
      </c>
      <c r="B265" s="130" t="s">
        <v>2019</v>
      </c>
      <c r="C265" s="136" t="s">
        <v>480</v>
      </c>
      <c r="D265" s="130" t="s">
        <v>479</v>
      </c>
      <c r="E265" s="130" t="s">
        <v>2896</v>
      </c>
      <c r="F265" s="139" t="s">
        <v>2797</v>
      </c>
      <c r="G265" s="134">
        <v>5053173.21</v>
      </c>
      <c r="H265" s="134">
        <v>5253173.21</v>
      </c>
      <c r="I265" s="134">
        <v>4377644.3416666668</v>
      </c>
      <c r="J265" s="134">
        <v>4314407.8299999991</v>
      </c>
      <c r="K265" s="134">
        <v>-63236.511666666673</v>
      </c>
      <c r="L265" s="131">
        <v>-1.444532875016318</v>
      </c>
      <c r="M265" s="130" t="s">
        <v>2891</v>
      </c>
    </row>
    <row r="266" spans="1:13" ht="22.5" hidden="1" customHeight="1">
      <c r="A266" s="129">
        <v>44043</v>
      </c>
      <c r="B266" s="130" t="s">
        <v>2019</v>
      </c>
      <c r="C266" s="136" t="s">
        <v>480</v>
      </c>
      <c r="D266" s="130" t="s">
        <v>479</v>
      </c>
      <c r="E266" s="130" t="s">
        <v>2896</v>
      </c>
      <c r="F266" s="139" t="s">
        <v>2799</v>
      </c>
      <c r="G266" s="134">
        <v>1876748.71</v>
      </c>
      <c r="H266" s="134">
        <v>1976748.71</v>
      </c>
      <c r="I266" s="134">
        <v>1647290.5916666668</v>
      </c>
      <c r="J266" s="134">
        <v>1880528.3300000005</v>
      </c>
      <c r="K266" s="134">
        <v>233237.73833333334</v>
      </c>
      <c r="L266" s="131">
        <v>14.158870299705418</v>
      </c>
      <c r="M266" s="130" t="s">
        <v>2892</v>
      </c>
    </row>
    <row r="267" spans="1:13" ht="22.5" hidden="1" customHeight="1">
      <c r="A267" s="129">
        <v>44043</v>
      </c>
      <c r="B267" s="130" t="s">
        <v>2019</v>
      </c>
      <c r="C267" s="136" t="s">
        <v>480</v>
      </c>
      <c r="D267" s="130" t="s">
        <v>479</v>
      </c>
      <c r="E267" s="130" t="s">
        <v>2896</v>
      </c>
      <c r="F267" s="139" t="s">
        <v>2801</v>
      </c>
      <c r="G267" s="134">
        <v>992197.03</v>
      </c>
      <c r="H267" s="134">
        <v>1092197.03</v>
      </c>
      <c r="I267" s="134">
        <v>910164.19166666665</v>
      </c>
      <c r="J267" s="134">
        <v>1286269.8999999999</v>
      </c>
      <c r="K267" s="134">
        <v>376105.70833333337</v>
      </c>
      <c r="L267" s="131">
        <v>41.322841722065476</v>
      </c>
      <c r="M267" s="130" t="s">
        <v>2892</v>
      </c>
    </row>
    <row r="268" spans="1:13" ht="22.5" hidden="1" customHeight="1">
      <c r="A268" s="129">
        <v>44043</v>
      </c>
      <c r="B268" s="130" t="s">
        <v>2019</v>
      </c>
      <c r="C268" s="136" t="s">
        <v>480</v>
      </c>
      <c r="D268" s="130" t="s">
        <v>479</v>
      </c>
      <c r="E268" s="130" t="s">
        <v>2896</v>
      </c>
      <c r="F268" s="139" t="s">
        <v>2803</v>
      </c>
      <c r="G268" s="134">
        <v>12765269.33</v>
      </c>
      <c r="H268" s="134">
        <v>13732423.41</v>
      </c>
      <c r="I268" s="134">
        <v>11443686.175000001</v>
      </c>
      <c r="J268" s="134">
        <v>9833591.6600000001</v>
      </c>
      <c r="K268" s="134">
        <v>-1610094.5149999999</v>
      </c>
      <c r="L268" s="131">
        <v>-14.069719235375658</v>
      </c>
      <c r="M268" s="130" t="s">
        <v>2891</v>
      </c>
    </row>
    <row r="269" spans="1:13" ht="22.5" hidden="1" customHeight="1">
      <c r="A269" s="129">
        <v>44043</v>
      </c>
      <c r="B269" s="130" t="s">
        <v>2019</v>
      </c>
      <c r="C269" s="136" t="s">
        <v>480</v>
      </c>
      <c r="D269" s="130" t="s">
        <v>479</v>
      </c>
      <c r="E269" s="130" t="s">
        <v>2896</v>
      </c>
      <c r="F269" s="139" t="s">
        <v>2805</v>
      </c>
      <c r="G269" s="134">
        <v>39069971.329999998</v>
      </c>
      <c r="H269" s="134">
        <v>44015039.899999999</v>
      </c>
      <c r="I269" s="134">
        <v>36679199.916666664</v>
      </c>
      <c r="J269" s="134">
        <v>34986818.840000004</v>
      </c>
      <c r="K269" s="134">
        <v>-1692381.0766666667</v>
      </c>
      <c r="L269" s="131">
        <v>-4.6140076133385488</v>
      </c>
      <c r="M269" s="130" t="s">
        <v>2891</v>
      </c>
    </row>
    <row r="270" spans="1:13" ht="22.5" hidden="1" customHeight="1">
      <c r="A270" s="129">
        <v>44043</v>
      </c>
      <c r="B270" s="130" t="s">
        <v>2019</v>
      </c>
      <c r="C270" s="136" t="s">
        <v>480</v>
      </c>
      <c r="D270" s="130" t="s">
        <v>479</v>
      </c>
      <c r="E270" s="130" t="s">
        <v>2896</v>
      </c>
      <c r="F270" s="139" t="s">
        <v>2807</v>
      </c>
      <c r="G270" s="134">
        <v>12069490.630000001</v>
      </c>
      <c r="H270" s="134">
        <v>12228859.26</v>
      </c>
      <c r="I270" s="134">
        <v>10190716.050000001</v>
      </c>
      <c r="J270" s="134">
        <v>10136769.33</v>
      </c>
      <c r="K270" s="134">
        <v>-53946.720000000001</v>
      </c>
      <c r="L270" s="131">
        <v>-0.52937124079715681</v>
      </c>
      <c r="M270" s="130" t="s">
        <v>2891</v>
      </c>
    </row>
    <row r="271" spans="1:13" ht="22.5" hidden="1" customHeight="1">
      <c r="A271" s="129">
        <v>44043</v>
      </c>
      <c r="B271" s="130" t="s">
        <v>2019</v>
      </c>
      <c r="C271" s="136" t="s">
        <v>480</v>
      </c>
      <c r="D271" s="130" t="s">
        <v>479</v>
      </c>
      <c r="E271" s="130" t="s">
        <v>2896</v>
      </c>
      <c r="F271" s="139" t="s">
        <v>2870</v>
      </c>
      <c r="G271" s="134">
        <v>0</v>
      </c>
      <c r="H271" s="134">
        <v>0</v>
      </c>
      <c r="I271" s="134">
        <v>0</v>
      </c>
      <c r="J271" s="134">
        <v>0</v>
      </c>
      <c r="K271" s="134">
        <v>0</v>
      </c>
      <c r="L271" s="132"/>
      <c r="M271" s="130" t="s">
        <v>2892</v>
      </c>
    </row>
    <row r="272" spans="1:13" ht="22.5" hidden="1" customHeight="1">
      <c r="A272" s="129">
        <v>44043</v>
      </c>
      <c r="B272" s="130" t="s">
        <v>2019</v>
      </c>
      <c r="C272" s="136" t="s">
        <v>480</v>
      </c>
      <c r="D272" s="130" t="s">
        <v>479</v>
      </c>
      <c r="E272" s="130" t="s">
        <v>2896</v>
      </c>
      <c r="F272" s="139" t="s">
        <v>2809</v>
      </c>
      <c r="G272" s="134">
        <v>2604294.44</v>
      </c>
      <c r="H272" s="134">
        <v>17037500</v>
      </c>
      <c r="I272" s="134">
        <v>14197916.666666668</v>
      </c>
      <c r="J272" s="134">
        <v>14937500</v>
      </c>
      <c r="K272" s="134">
        <v>739583.33333333326</v>
      </c>
      <c r="L272" s="131">
        <v>5.2090975788701392</v>
      </c>
      <c r="M272" s="130" t="s">
        <v>2892</v>
      </c>
    </row>
    <row r="273" spans="1:13" ht="22.5" hidden="1" customHeight="1">
      <c r="A273" s="129">
        <v>44043</v>
      </c>
      <c r="B273" s="130" t="s">
        <v>2019</v>
      </c>
      <c r="C273" s="136" t="s">
        <v>480</v>
      </c>
      <c r="D273" s="130" t="s">
        <v>479</v>
      </c>
      <c r="E273" s="130" t="s">
        <v>2896</v>
      </c>
      <c r="F273" s="139" t="s">
        <v>2865</v>
      </c>
      <c r="G273" s="134">
        <v>535029.79</v>
      </c>
      <c r="H273" s="134">
        <v>535029.79</v>
      </c>
      <c r="I273" s="134">
        <v>445858.15833333333</v>
      </c>
      <c r="J273" s="134">
        <v>406179.12</v>
      </c>
      <c r="K273" s="134">
        <v>-39679.038333333338</v>
      </c>
      <c r="L273" s="131">
        <v>-8.8994756721864032</v>
      </c>
      <c r="M273" s="130" t="s">
        <v>2891</v>
      </c>
    </row>
    <row r="274" spans="1:13" ht="22.5" hidden="1" customHeight="1">
      <c r="A274" s="129">
        <v>44043</v>
      </c>
      <c r="B274" s="130" t="s">
        <v>2019</v>
      </c>
      <c r="C274" s="136" t="s">
        <v>480</v>
      </c>
      <c r="D274" s="130" t="s">
        <v>479</v>
      </c>
      <c r="E274" s="130" t="s">
        <v>2896</v>
      </c>
      <c r="F274" s="141" t="s">
        <v>2812</v>
      </c>
      <c r="G274" s="134">
        <v>13701817.49</v>
      </c>
      <c r="H274" s="134">
        <v>12247513.970000001</v>
      </c>
      <c r="I274" s="134">
        <v>10206261.641666668</v>
      </c>
      <c r="J274" s="134">
        <v>9526894.7400000002</v>
      </c>
      <c r="K274" s="134">
        <v>-679366.90166666661</v>
      </c>
      <c r="L274" s="131">
        <v>-6.6563735628055793</v>
      </c>
      <c r="M274" s="130" t="s">
        <v>2892</v>
      </c>
    </row>
    <row r="275" spans="1:13" ht="22.5" hidden="1" customHeight="1">
      <c r="A275" s="129">
        <v>44043</v>
      </c>
      <c r="B275" s="130" t="s">
        <v>2019</v>
      </c>
      <c r="C275" s="136" t="s">
        <v>480</v>
      </c>
      <c r="D275" s="130" t="s">
        <v>479</v>
      </c>
      <c r="E275" s="130" t="s">
        <v>2896</v>
      </c>
      <c r="F275" s="141" t="s">
        <v>2814</v>
      </c>
      <c r="G275" s="134">
        <v>4785535.87</v>
      </c>
      <c r="H275" s="134">
        <v>3736413</v>
      </c>
      <c r="I275" s="134">
        <v>3113677.5</v>
      </c>
      <c r="J275" s="134">
        <v>3810076.26</v>
      </c>
      <c r="K275" s="134">
        <v>696398.76</v>
      </c>
      <c r="L275" s="131">
        <v>22.36579607232926</v>
      </c>
      <c r="M275" s="130" t="s">
        <v>2891</v>
      </c>
    </row>
    <row r="276" spans="1:13" ht="22.5" hidden="1" customHeight="1">
      <c r="A276" s="129">
        <v>44043</v>
      </c>
      <c r="B276" s="130" t="s">
        <v>2019</v>
      </c>
      <c r="C276" s="136" t="s">
        <v>480</v>
      </c>
      <c r="D276" s="130" t="s">
        <v>479</v>
      </c>
      <c r="E276" s="130" t="s">
        <v>2896</v>
      </c>
      <c r="F276" s="141" t="s">
        <v>2816</v>
      </c>
      <c r="G276" s="134">
        <v>1999310.05</v>
      </c>
      <c r="H276" s="134">
        <v>1541313.29</v>
      </c>
      <c r="I276" s="134">
        <v>1284427.7416666667</v>
      </c>
      <c r="J276" s="134">
        <v>762797.21</v>
      </c>
      <c r="K276" s="134">
        <v>-521630.53166666668</v>
      </c>
      <c r="L276" s="131">
        <v>-40.611901685477584</v>
      </c>
      <c r="M276" s="130" t="s">
        <v>2892</v>
      </c>
    </row>
    <row r="277" spans="1:13" ht="22.5" hidden="1" customHeight="1">
      <c r="A277" s="129">
        <v>44043</v>
      </c>
      <c r="B277" s="130" t="s">
        <v>2019</v>
      </c>
      <c r="C277" s="136" t="s">
        <v>480</v>
      </c>
      <c r="D277" s="130" t="s">
        <v>479</v>
      </c>
      <c r="E277" s="130" t="s">
        <v>2896</v>
      </c>
      <c r="F277" s="141" t="s">
        <v>2818</v>
      </c>
      <c r="G277" s="134">
        <v>3214939.13</v>
      </c>
      <c r="H277" s="134">
        <v>5896945.6399999997</v>
      </c>
      <c r="I277" s="134">
        <v>4914121.3666666662</v>
      </c>
      <c r="J277" s="134">
        <v>2959464.8</v>
      </c>
      <c r="K277" s="134">
        <v>-1954656.5666666667</v>
      </c>
      <c r="L277" s="131">
        <v>-39.776318507830098</v>
      </c>
      <c r="M277" s="130" t="s">
        <v>2892</v>
      </c>
    </row>
    <row r="278" spans="1:13" ht="22.5" hidden="1" customHeight="1">
      <c r="A278" s="129">
        <v>44043</v>
      </c>
      <c r="B278" s="130" t="s">
        <v>2019</v>
      </c>
      <c r="C278" s="136" t="s">
        <v>480</v>
      </c>
      <c r="D278" s="130" t="s">
        <v>479</v>
      </c>
      <c r="E278" s="130" t="s">
        <v>2896</v>
      </c>
      <c r="F278" s="141" t="s">
        <v>2820</v>
      </c>
      <c r="G278" s="134">
        <v>39087141.329999998</v>
      </c>
      <c r="H278" s="134">
        <v>44015039.899999999</v>
      </c>
      <c r="I278" s="134">
        <v>36679199.916666664</v>
      </c>
      <c r="J278" s="134">
        <v>34997746.5</v>
      </c>
      <c r="K278" s="134">
        <v>-1681453.4166666667</v>
      </c>
      <c r="L278" s="131">
        <v>-4.5842150878068386</v>
      </c>
      <c r="M278" s="130" t="s">
        <v>2892</v>
      </c>
    </row>
    <row r="279" spans="1:13" ht="22.5" hidden="1" customHeight="1">
      <c r="A279" s="129">
        <v>44043</v>
      </c>
      <c r="B279" s="130" t="s">
        <v>2019</v>
      </c>
      <c r="C279" s="136" t="s">
        <v>480</v>
      </c>
      <c r="D279" s="130" t="s">
        <v>479</v>
      </c>
      <c r="E279" s="130" t="s">
        <v>2896</v>
      </c>
      <c r="F279" s="141" t="s">
        <v>2822</v>
      </c>
      <c r="G279" s="134">
        <v>15661489.470000001</v>
      </c>
      <c r="H279" s="134">
        <v>15961489.470000001</v>
      </c>
      <c r="I279" s="134">
        <v>13301241.225</v>
      </c>
      <c r="J279" s="134">
        <v>13042080.869999999</v>
      </c>
      <c r="K279" s="134">
        <v>-259160.35500000001</v>
      </c>
      <c r="L279" s="131">
        <v>-1.9483922636701148</v>
      </c>
      <c r="M279" s="130" t="s">
        <v>2892</v>
      </c>
    </row>
    <row r="280" spans="1:13" ht="22.5" hidden="1" customHeight="1">
      <c r="A280" s="129">
        <v>44043</v>
      </c>
      <c r="B280" s="130" t="s">
        <v>2019</v>
      </c>
      <c r="C280" s="136" t="s">
        <v>480</v>
      </c>
      <c r="D280" s="130" t="s">
        <v>479</v>
      </c>
      <c r="E280" s="130" t="s">
        <v>2896</v>
      </c>
      <c r="F280" s="141" t="s">
        <v>2823</v>
      </c>
      <c r="G280" s="134">
        <v>20490619.25</v>
      </c>
      <c r="H280" s="134">
        <v>20051419.25</v>
      </c>
      <c r="I280" s="134">
        <v>16709516.041666668</v>
      </c>
      <c r="J280" s="134">
        <v>16744519</v>
      </c>
      <c r="K280" s="134">
        <v>35002.958333333336</v>
      </c>
      <c r="L280" s="131">
        <v>0.20947918686603692</v>
      </c>
      <c r="M280" s="130" t="s">
        <v>2891</v>
      </c>
    </row>
    <row r="281" spans="1:13" ht="22.5" hidden="1" customHeight="1">
      <c r="A281" s="129">
        <v>44043</v>
      </c>
      <c r="B281" s="130" t="s">
        <v>2019</v>
      </c>
      <c r="C281" s="136" t="s">
        <v>480</v>
      </c>
      <c r="D281" s="130" t="s">
        <v>479</v>
      </c>
      <c r="E281" s="130" t="s">
        <v>2896</v>
      </c>
      <c r="F281" s="141" t="s">
        <v>2825</v>
      </c>
      <c r="G281" s="134">
        <v>2953751.74</v>
      </c>
      <c r="H281" s="134">
        <v>3043059.74</v>
      </c>
      <c r="I281" s="134">
        <v>2535883.1166666662</v>
      </c>
      <c r="J281" s="134">
        <v>2432664.34</v>
      </c>
      <c r="K281" s="134">
        <v>-103218.77666666667</v>
      </c>
      <c r="L281" s="131">
        <v>-4.0703286357434445</v>
      </c>
      <c r="M281" s="130" t="s">
        <v>2892</v>
      </c>
    </row>
    <row r="282" spans="1:13" ht="22.5" hidden="1" customHeight="1">
      <c r="A282" s="129">
        <v>44043</v>
      </c>
      <c r="B282" s="130" t="s">
        <v>2019</v>
      </c>
      <c r="C282" s="136" t="s">
        <v>480</v>
      </c>
      <c r="D282" s="130" t="s">
        <v>479</v>
      </c>
      <c r="E282" s="130" t="s">
        <v>2896</v>
      </c>
      <c r="F282" s="141" t="s">
        <v>2827</v>
      </c>
      <c r="G282" s="134">
        <v>7509160.7699999996</v>
      </c>
      <c r="H282" s="134">
        <v>7196591.4800000004</v>
      </c>
      <c r="I282" s="134">
        <v>5997159.5666666664</v>
      </c>
      <c r="J282" s="134">
        <v>4917608.9399999995</v>
      </c>
      <c r="K282" s="134">
        <v>-1079550.6266666667</v>
      </c>
      <c r="L282" s="131">
        <v>-18.001032233109335</v>
      </c>
      <c r="M282" s="130" t="s">
        <v>2892</v>
      </c>
    </row>
    <row r="283" spans="1:13" ht="22.5" hidden="1" customHeight="1">
      <c r="A283" s="129">
        <v>44043</v>
      </c>
      <c r="B283" s="130" t="s">
        <v>2019</v>
      </c>
      <c r="C283" s="136" t="s">
        <v>480</v>
      </c>
      <c r="D283" s="130" t="s">
        <v>479</v>
      </c>
      <c r="E283" s="130" t="s">
        <v>2896</v>
      </c>
      <c r="F283" s="141" t="s">
        <v>2829</v>
      </c>
      <c r="G283" s="134">
        <v>4062260.7</v>
      </c>
      <c r="H283" s="134">
        <v>4062260.7</v>
      </c>
      <c r="I283" s="134">
        <v>3385217.25</v>
      </c>
      <c r="J283" s="134">
        <v>3317062.48</v>
      </c>
      <c r="K283" s="134">
        <v>-68154.77</v>
      </c>
      <c r="L283" s="131">
        <v>-2.0133056453023808</v>
      </c>
      <c r="M283" s="130" t="s">
        <v>2892</v>
      </c>
    </row>
    <row r="284" spans="1:13" ht="22.5" hidden="1" customHeight="1">
      <c r="A284" s="129">
        <v>44043</v>
      </c>
      <c r="B284" s="130" t="s">
        <v>2019</v>
      </c>
      <c r="C284" s="136" t="s">
        <v>480</v>
      </c>
      <c r="D284" s="130" t="s">
        <v>479</v>
      </c>
      <c r="E284" s="130" t="s">
        <v>2896</v>
      </c>
      <c r="F284" s="141" t="s">
        <v>2831</v>
      </c>
      <c r="G284" s="134">
        <v>4758028.3899999997</v>
      </c>
      <c r="H284" s="134">
        <v>5189780.2699999996</v>
      </c>
      <c r="I284" s="134">
        <v>4324816.8916666666</v>
      </c>
      <c r="J284" s="134">
        <v>4433583.37</v>
      </c>
      <c r="K284" s="134">
        <v>108766.47833333333</v>
      </c>
      <c r="L284" s="131">
        <v>2.5149383443935291</v>
      </c>
      <c r="M284" s="130" t="s">
        <v>2891</v>
      </c>
    </row>
    <row r="285" spans="1:13" ht="22.5" hidden="1" customHeight="1">
      <c r="A285" s="129">
        <v>44043</v>
      </c>
      <c r="B285" s="130" t="s">
        <v>2019</v>
      </c>
      <c r="C285" s="136" t="s">
        <v>480</v>
      </c>
      <c r="D285" s="130" t="s">
        <v>479</v>
      </c>
      <c r="E285" s="130" t="s">
        <v>2896</v>
      </c>
      <c r="F285" s="141" t="s">
        <v>2833</v>
      </c>
      <c r="G285" s="134">
        <v>17254383.460000001</v>
      </c>
      <c r="H285" s="134">
        <v>17254383.460000001</v>
      </c>
      <c r="I285" s="134">
        <v>14378652.883333333</v>
      </c>
      <c r="J285" s="134">
        <v>12786401.329999998</v>
      </c>
      <c r="K285" s="134">
        <v>-1592251.5533333332</v>
      </c>
      <c r="L285" s="131">
        <v>-11.073718562181531</v>
      </c>
      <c r="M285" s="130" t="s">
        <v>2892</v>
      </c>
    </row>
    <row r="286" spans="1:13" ht="22.5" hidden="1" customHeight="1">
      <c r="A286" s="129">
        <v>44043</v>
      </c>
      <c r="B286" s="130" t="s">
        <v>2019</v>
      </c>
      <c r="C286" s="136" t="s">
        <v>480</v>
      </c>
      <c r="D286" s="130" t="s">
        <v>479</v>
      </c>
      <c r="E286" s="130" t="s">
        <v>2896</v>
      </c>
      <c r="F286" s="141" t="s">
        <v>2835</v>
      </c>
      <c r="G286" s="134">
        <v>2036423.6</v>
      </c>
      <c r="H286" s="134">
        <v>1313403</v>
      </c>
      <c r="I286" s="134">
        <v>1094502.5</v>
      </c>
      <c r="J286" s="134">
        <v>1082047.99</v>
      </c>
      <c r="K286" s="134">
        <v>-12454.51</v>
      </c>
      <c r="L286" s="131">
        <v>-1.1379151715048619</v>
      </c>
      <c r="M286" s="130" t="s">
        <v>2892</v>
      </c>
    </row>
    <row r="287" spans="1:13" ht="22.5" hidden="1" customHeight="1">
      <c r="A287" s="129">
        <v>44043</v>
      </c>
      <c r="B287" s="130" t="s">
        <v>2019</v>
      </c>
      <c r="C287" s="136" t="s">
        <v>480</v>
      </c>
      <c r="D287" s="130" t="s">
        <v>479</v>
      </c>
      <c r="E287" s="130" t="s">
        <v>2896</v>
      </c>
      <c r="F287" s="141" t="s">
        <v>2837</v>
      </c>
      <c r="G287" s="134">
        <v>21744782.440000001</v>
      </c>
      <c r="H287" s="134">
        <v>20000974.780000001</v>
      </c>
      <c r="I287" s="134">
        <v>16667478.983333334</v>
      </c>
      <c r="J287" s="134">
        <v>12628926.23</v>
      </c>
      <c r="K287" s="134">
        <v>-4038552.7533333329</v>
      </c>
      <c r="L287" s="131">
        <v>-24.230135567422579</v>
      </c>
      <c r="M287" s="130" t="s">
        <v>2892</v>
      </c>
    </row>
    <row r="288" spans="1:13" ht="22.5" hidden="1" customHeight="1">
      <c r="A288" s="129">
        <v>44043</v>
      </c>
      <c r="B288" s="130" t="s">
        <v>2019</v>
      </c>
      <c r="C288" s="136" t="s">
        <v>480</v>
      </c>
      <c r="D288" s="130" t="s">
        <v>479</v>
      </c>
      <c r="E288" s="130" t="s">
        <v>2896</v>
      </c>
      <c r="F288" s="141" t="s">
        <v>2872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2"/>
      <c r="M288" s="130" t="s">
        <v>2891</v>
      </c>
    </row>
    <row r="289" spans="1:13" ht="22.5" hidden="1" customHeight="1">
      <c r="A289" s="129">
        <v>44043</v>
      </c>
      <c r="B289" s="130" t="s">
        <v>2019</v>
      </c>
      <c r="C289" s="136" t="s">
        <v>480</v>
      </c>
      <c r="D289" s="130" t="s">
        <v>479</v>
      </c>
      <c r="E289" s="130" t="s">
        <v>1944</v>
      </c>
      <c r="F289" s="138" t="s">
        <v>2852</v>
      </c>
      <c r="G289" s="134">
        <v>34618859.469999999</v>
      </c>
      <c r="H289" s="134">
        <v>0</v>
      </c>
      <c r="I289" s="134">
        <v>0</v>
      </c>
      <c r="J289" s="134">
        <v>58442372.57</v>
      </c>
      <c r="K289" s="134">
        <v>58442372.57</v>
      </c>
      <c r="L289" s="132"/>
      <c r="M289" s="130" t="s">
        <v>2892</v>
      </c>
    </row>
    <row r="290" spans="1:13" ht="22.5" hidden="1" customHeight="1">
      <c r="A290" s="129">
        <v>44043</v>
      </c>
      <c r="B290" s="130" t="s">
        <v>2019</v>
      </c>
      <c r="C290" s="136" t="s">
        <v>480</v>
      </c>
      <c r="D290" s="130" t="s">
        <v>479</v>
      </c>
      <c r="E290" s="130" t="s">
        <v>1944</v>
      </c>
      <c r="F290" s="138" t="s">
        <v>2853</v>
      </c>
      <c r="G290" s="134">
        <v>49068018.460000001</v>
      </c>
      <c r="H290" s="134">
        <v>0</v>
      </c>
      <c r="I290" s="134">
        <v>0</v>
      </c>
      <c r="J290" s="134">
        <v>53917289.450000003</v>
      </c>
      <c r="K290" s="134">
        <v>53917289.450000003</v>
      </c>
      <c r="L290" s="132"/>
      <c r="M290" s="130" t="s">
        <v>2892</v>
      </c>
    </row>
    <row r="291" spans="1:13" ht="22.5" hidden="1" customHeight="1">
      <c r="A291" s="129">
        <v>44043</v>
      </c>
      <c r="B291" s="130" t="s">
        <v>2019</v>
      </c>
      <c r="C291" s="136" t="s">
        <v>480</v>
      </c>
      <c r="D291" s="130" t="s">
        <v>479</v>
      </c>
      <c r="E291" s="130" t="s">
        <v>1944</v>
      </c>
      <c r="F291" s="138" t="s">
        <v>2854</v>
      </c>
      <c r="G291" s="134">
        <v>-27434443.09</v>
      </c>
      <c r="H291" s="134">
        <v>0</v>
      </c>
      <c r="I291" s="134">
        <v>0</v>
      </c>
      <c r="J291" s="134">
        <v>-22392940.380000003</v>
      </c>
      <c r="K291" s="134">
        <v>-22392940.379999999</v>
      </c>
      <c r="L291" s="132"/>
      <c r="M291" s="130" t="s">
        <v>2892</v>
      </c>
    </row>
    <row r="292" spans="1:13" ht="22.5" hidden="1" customHeight="1">
      <c r="A292" s="129">
        <v>44043</v>
      </c>
      <c r="B292" s="130" t="s">
        <v>2019</v>
      </c>
      <c r="C292" s="136" t="s">
        <v>482</v>
      </c>
      <c r="D292" s="130" t="s">
        <v>481</v>
      </c>
      <c r="E292" s="130" t="s">
        <v>2896</v>
      </c>
      <c r="F292" s="139" t="s">
        <v>2790</v>
      </c>
      <c r="G292" s="134">
        <v>20370326.670000002</v>
      </c>
      <c r="H292" s="134">
        <v>16732900</v>
      </c>
      <c r="I292" s="134">
        <v>13944083.333333334</v>
      </c>
      <c r="J292" s="134">
        <v>16283037.850000007</v>
      </c>
      <c r="K292" s="134">
        <v>2338954.5166666666</v>
      </c>
      <c r="L292" s="131">
        <v>16.773813385605603</v>
      </c>
      <c r="M292" s="130" t="s">
        <v>2892</v>
      </c>
    </row>
    <row r="293" spans="1:13" ht="22.5" hidden="1" customHeight="1">
      <c r="A293" s="129">
        <v>44043</v>
      </c>
      <c r="B293" s="130" t="s">
        <v>2019</v>
      </c>
      <c r="C293" s="136" t="s">
        <v>482</v>
      </c>
      <c r="D293" s="130" t="s">
        <v>481</v>
      </c>
      <c r="E293" s="130" t="s">
        <v>2896</v>
      </c>
      <c r="F293" s="139" t="s">
        <v>2792</v>
      </c>
      <c r="G293" s="134">
        <v>28100</v>
      </c>
      <c r="H293" s="134">
        <v>15300</v>
      </c>
      <c r="I293" s="134">
        <v>12750</v>
      </c>
      <c r="J293" s="134">
        <v>17150</v>
      </c>
      <c r="K293" s="134">
        <v>4400</v>
      </c>
      <c r="L293" s="131">
        <v>34.509803921568626</v>
      </c>
      <c r="M293" s="130" t="s">
        <v>2892</v>
      </c>
    </row>
    <row r="294" spans="1:13" ht="22.5" hidden="1" customHeight="1">
      <c r="A294" s="129">
        <v>44043</v>
      </c>
      <c r="B294" s="130" t="s">
        <v>2019</v>
      </c>
      <c r="C294" s="136" t="s">
        <v>482</v>
      </c>
      <c r="D294" s="130" t="s">
        <v>481</v>
      </c>
      <c r="E294" s="130" t="s">
        <v>2896</v>
      </c>
      <c r="F294" s="139" t="s">
        <v>2794</v>
      </c>
      <c r="G294" s="134">
        <v>10248</v>
      </c>
      <c r="H294" s="134">
        <v>5000</v>
      </c>
      <c r="I294" s="134">
        <v>4166.6666666666661</v>
      </c>
      <c r="J294" s="134">
        <v>0</v>
      </c>
      <c r="K294" s="134">
        <v>-4166.6666666666661</v>
      </c>
      <c r="L294" s="131">
        <v>-100</v>
      </c>
      <c r="M294" s="130" t="s">
        <v>2891</v>
      </c>
    </row>
    <row r="295" spans="1:13" ht="22.5" hidden="1" customHeight="1">
      <c r="A295" s="129">
        <v>44043</v>
      </c>
      <c r="B295" s="130" t="s">
        <v>2019</v>
      </c>
      <c r="C295" s="136" t="s">
        <v>482</v>
      </c>
      <c r="D295" s="130" t="s">
        <v>481</v>
      </c>
      <c r="E295" s="130" t="s">
        <v>2896</v>
      </c>
      <c r="F295" s="139" t="s">
        <v>2797</v>
      </c>
      <c r="G295" s="134">
        <v>1725674.73</v>
      </c>
      <c r="H295" s="134">
        <v>1800000</v>
      </c>
      <c r="I295" s="134">
        <v>1500000</v>
      </c>
      <c r="J295" s="134">
        <v>1294278.0799999998</v>
      </c>
      <c r="K295" s="134">
        <v>-205721.92</v>
      </c>
      <c r="L295" s="131">
        <v>-13.714794666666666</v>
      </c>
      <c r="M295" s="130" t="s">
        <v>2891</v>
      </c>
    </row>
    <row r="296" spans="1:13" ht="22.5" hidden="1" customHeight="1">
      <c r="A296" s="129">
        <v>44043</v>
      </c>
      <c r="B296" s="130" t="s">
        <v>2019</v>
      </c>
      <c r="C296" s="136" t="s">
        <v>482</v>
      </c>
      <c r="D296" s="130" t="s">
        <v>481</v>
      </c>
      <c r="E296" s="130" t="s">
        <v>2896</v>
      </c>
      <c r="F296" s="139" t="s">
        <v>2799</v>
      </c>
      <c r="G296" s="134">
        <v>537175.12</v>
      </c>
      <c r="H296" s="134">
        <v>400000</v>
      </c>
      <c r="I296" s="134">
        <v>333333.33333333337</v>
      </c>
      <c r="J296" s="134">
        <v>340133.52999999997</v>
      </c>
      <c r="K296" s="134">
        <v>6800.1966666666676</v>
      </c>
      <c r="L296" s="131">
        <v>2.0400589999999998</v>
      </c>
      <c r="M296" s="130" t="s">
        <v>2892</v>
      </c>
    </row>
    <row r="297" spans="1:13" ht="22.5" hidden="1" customHeight="1">
      <c r="A297" s="129">
        <v>44043</v>
      </c>
      <c r="B297" s="130" t="s">
        <v>2019</v>
      </c>
      <c r="C297" s="136" t="s">
        <v>482</v>
      </c>
      <c r="D297" s="130" t="s">
        <v>481</v>
      </c>
      <c r="E297" s="130" t="s">
        <v>2896</v>
      </c>
      <c r="F297" s="139" t="s">
        <v>2801</v>
      </c>
      <c r="G297" s="134">
        <v>1874</v>
      </c>
      <c r="H297" s="134">
        <v>1000</v>
      </c>
      <c r="I297" s="134">
        <v>833.33333333333326</v>
      </c>
      <c r="J297" s="134">
        <v>0</v>
      </c>
      <c r="K297" s="134">
        <v>-833.33333333333326</v>
      </c>
      <c r="L297" s="131">
        <v>-100</v>
      </c>
      <c r="M297" s="130" t="s">
        <v>2891</v>
      </c>
    </row>
    <row r="298" spans="1:13" ht="22.5" hidden="1" customHeight="1">
      <c r="A298" s="129">
        <v>44043</v>
      </c>
      <c r="B298" s="130" t="s">
        <v>2019</v>
      </c>
      <c r="C298" s="136" t="s">
        <v>482</v>
      </c>
      <c r="D298" s="130" t="s">
        <v>481</v>
      </c>
      <c r="E298" s="130" t="s">
        <v>2896</v>
      </c>
      <c r="F298" s="139" t="s">
        <v>2803</v>
      </c>
      <c r="G298" s="134">
        <v>2139657</v>
      </c>
      <c r="H298" s="134">
        <v>1400000</v>
      </c>
      <c r="I298" s="134">
        <v>1166666.6666666665</v>
      </c>
      <c r="J298" s="134">
        <v>1127491</v>
      </c>
      <c r="K298" s="134">
        <v>-39175.666666666664</v>
      </c>
      <c r="L298" s="131">
        <v>-3.3579142857142856</v>
      </c>
      <c r="M298" s="130" t="s">
        <v>2891</v>
      </c>
    </row>
    <row r="299" spans="1:13" ht="22.5" hidden="1" customHeight="1">
      <c r="A299" s="129">
        <v>44043</v>
      </c>
      <c r="B299" s="130" t="s">
        <v>2019</v>
      </c>
      <c r="C299" s="136" t="s">
        <v>482</v>
      </c>
      <c r="D299" s="130" t="s">
        <v>481</v>
      </c>
      <c r="E299" s="130" t="s">
        <v>2896</v>
      </c>
      <c r="F299" s="139" t="s">
        <v>2805</v>
      </c>
      <c r="G299" s="134">
        <v>19686664.289999999</v>
      </c>
      <c r="H299" s="134">
        <v>21000000</v>
      </c>
      <c r="I299" s="134">
        <v>17500000</v>
      </c>
      <c r="J299" s="134">
        <v>17169845.5</v>
      </c>
      <c r="K299" s="134">
        <v>-330154.5</v>
      </c>
      <c r="L299" s="131">
        <v>-1.8865971428571429</v>
      </c>
      <c r="M299" s="130" t="s">
        <v>2891</v>
      </c>
    </row>
    <row r="300" spans="1:13" ht="22.5" hidden="1" customHeight="1">
      <c r="A300" s="129">
        <v>44043</v>
      </c>
      <c r="B300" s="130" t="s">
        <v>2019</v>
      </c>
      <c r="C300" s="136" t="s">
        <v>482</v>
      </c>
      <c r="D300" s="130" t="s">
        <v>481</v>
      </c>
      <c r="E300" s="130" t="s">
        <v>2896</v>
      </c>
      <c r="F300" s="139" t="s">
        <v>2807</v>
      </c>
      <c r="G300" s="134">
        <v>3826886.68</v>
      </c>
      <c r="H300" s="134">
        <v>5750000</v>
      </c>
      <c r="I300" s="134">
        <v>4791666.666666666</v>
      </c>
      <c r="J300" s="134">
        <v>3805315.1799999997</v>
      </c>
      <c r="K300" s="134">
        <v>-986351.48666666669</v>
      </c>
      <c r="L300" s="131">
        <v>-20.584726678260868</v>
      </c>
      <c r="M300" s="130" t="s">
        <v>2891</v>
      </c>
    </row>
    <row r="301" spans="1:13" ht="22.5" hidden="1" customHeight="1">
      <c r="A301" s="129">
        <v>44043</v>
      </c>
      <c r="B301" s="130" t="s">
        <v>2019</v>
      </c>
      <c r="C301" s="136" t="s">
        <v>482</v>
      </c>
      <c r="D301" s="130" t="s">
        <v>481</v>
      </c>
      <c r="E301" s="130" t="s">
        <v>2896</v>
      </c>
      <c r="F301" s="139" t="s">
        <v>2870</v>
      </c>
      <c r="G301" s="134">
        <v>0</v>
      </c>
      <c r="H301" s="134">
        <v>0</v>
      </c>
      <c r="I301" s="134">
        <v>0</v>
      </c>
      <c r="J301" s="134">
        <v>0</v>
      </c>
      <c r="K301" s="134">
        <v>0</v>
      </c>
      <c r="L301" s="132"/>
      <c r="M301" s="130" t="s">
        <v>2892</v>
      </c>
    </row>
    <row r="302" spans="1:13" ht="22.5" hidden="1" customHeight="1">
      <c r="A302" s="129">
        <v>44043</v>
      </c>
      <c r="B302" s="130" t="s">
        <v>2019</v>
      </c>
      <c r="C302" s="136" t="s">
        <v>482</v>
      </c>
      <c r="D302" s="130" t="s">
        <v>481</v>
      </c>
      <c r="E302" s="130" t="s">
        <v>2896</v>
      </c>
      <c r="F302" s="139" t="s">
        <v>2809</v>
      </c>
      <c r="G302" s="134">
        <v>2009271.08</v>
      </c>
      <c r="H302" s="134">
        <v>678864.41</v>
      </c>
      <c r="I302" s="134">
        <v>565720.34166666667</v>
      </c>
      <c r="J302" s="134">
        <v>678864.41</v>
      </c>
      <c r="K302" s="134">
        <v>113144.06833333334</v>
      </c>
      <c r="L302" s="131">
        <v>20</v>
      </c>
      <c r="M302" s="130" t="s">
        <v>2892</v>
      </c>
    </row>
    <row r="303" spans="1:13" ht="22.5" hidden="1" customHeight="1">
      <c r="A303" s="129">
        <v>44043</v>
      </c>
      <c r="B303" s="130" t="s">
        <v>2019</v>
      </c>
      <c r="C303" s="136" t="s">
        <v>482</v>
      </c>
      <c r="D303" s="130" t="s">
        <v>481</v>
      </c>
      <c r="E303" s="130" t="s">
        <v>2896</v>
      </c>
      <c r="F303" s="139" t="s">
        <v>2865</v>
      </c>
      <c r="G303" s="134">
        <v>242867.95</v>
      </c>
      <c r="H303" s="134">
        <v>270000</v>
      </c>
      <c r="I303" s="134">
        <v>225000</v>
      </c>
      <c r="J303" s="134">
        <v>206013.2</v>
      </c>
      <c r="K303" s="134">
        <v>-18986.8</v>
      </c>
      <c r="L303" s="131">
        <v>-8.4385777777777768</v>
      </c>
      <c r="M303" s="130" t="s">
        <v>2891</v>
      </c>
    </row>
    <row r="304" spans="1:13" ht="22.5" hidden="1" customHeight="1">
      <c r="A304" s="129">
        <v>44043</v>
      </c>
      <c r="B304" s="130" t="s">
        <v>2019</v>
      </c>
      <c r="C304" s="136" t="s">
        <v>482</v>
      </c>
      <c r="D304" s="130" t="s">
        <v>481</v>
      </c>
      <c r="E304" s="130" t="s">
        <v>2896</v>
      </c>
      <c r="F304" s="141" t="s">
        <v>2812</v>
      </c>
      <c r="G304" s="134">
        <v>2431505.06</v>
      </c>
      <c r="H304" s="134">
        <v>2800000</v>
      </c>
      <c r="I304" s="134">
        <v>2333333.333333333</v>
      </c>
      <c r="J304" s="134">
        <v>2069182.57</v>
      </c>
      <c r="K304" s="134">
        <v>-264150.76333333337</v>
      </c>
      <c r="L304" s="131">
        <v>-11.320747000000001</v>
      </c>
      <c r="M304" s="130" t="s">
        <v>2892</v>
      </c>
    </row>
    <row r="305" spans="1:13" ht="22.5" hidden="1" customHeight="1">
      <c r="A305" s="129">
        <v>44043</v>
      </c>
      <c r="B305" s="130" t="s">
        <v>2019</v>
      </c>
      <c r="C305" s="136" t="s">
        <v>482</v>
      </c>
      <c r="D305" s="130" t="s">
        <v>481</v>
      </c>
      <c r="E305" s="130" t="s">
        <v>2896</v>
      </c>
      <c r="F305" s="141" t="s">
        <v>2814</v>
      </c>
      <c r="G305" s="134">
        <v>768512.95</v>
      </c>
      <c r="H305" s="134">
        <v>706400</v>
      </c>
      <c r="I305" s="134">
        <v>588666.66666666674</v>
      </c>
      <c r="J305" s="134">
        <v>349706.6</v>
      </c>
      <c r="K305" s="134">
        <v>-238960.06666666668</v>
      </c>
      <c r="L305" s="131">
        <v>-40.593442808607023</v>
      </c>
      <c r="M305" s="130" t="s">
        <v>2892</v>
      </c>
    </row>
    <row r="306" spans="1:13" ht="22.5" hidden="1" customHeight="1">
      <c r="A306" s="129">
        <v>44043</v>
      </c>
      <c r="B306" s="130" t="s">
        <v>2019</v>
      </c>
      <c r="C306" s="136" t="s">
        <v>482</v>
      </c>
      <c r="D306" s="130" t="s">
        <v>481</v>
      </c>
      <c r="E306" s="130" t="s">
        <v>2896</v>
      </c>
      <c r="F306" s="141" t="s">
        <v>2816</v>
      </c>
      <c r="G306" s="134">
        <v>225618.83</v>
      </c>
      <c r="H306" s="134">
        <v>200000</v>
      </c>
      <c r="I306" s="134">
        <v>166666.66666666669</v>
      </c>
      <c r="J306" s="134">
        <v>101747.47</v>
      </c>
      <c r="K306" s="134">
        <v>-64919.196666666678</v>
      </c>
      <c r="L306" s="131">
        <v>-38.951518</v>
      </c>
      <c r="M306" s="130" t="s">
        <v>2892</v>
      </c>
    </row>
    <row r="307" spans="1:13" ht="22.5" hidden="1" customHeight="1">
      <c r="A307" s="129">
        <v>44043</v>
      </c>
      <c r="B307" s="130" t="s">
        <v>2019</v>
      </c>
      <c r="C307" s="136" t="s">
        <v>482</v>
      </c>
      <c r="D307" s="130" t="s">
        <v>481</v>
      </c>
      <c r="E307" s="130" t="s">
        <v>2896</v>
      </c>
      <c r="F307" s="141" t="s">
        <v>2818</v>
      </c>
      <c r="G307" s="134">
        <v>486803</v>
      </c>
      <c r="H307" s="134">
        <v>697000</v>
      </c>
      <c r="I307" s="134">
        <v>580833.33333333337</v>
      </c>
      <c r="J307" s="134">
        <v>432060</v>
      </c>
      <c r="K307" s="134">
        <v>-148773.33333333334</v>
      </c>
      <c r="L307" s="131">
        <v>-25.61377331420373</v>
      </c>
      <c r="M307" s="130" t="s">
        <v>2892</v>
      </c>
    </row>
    <row r="308" spans="1:13" ht="22.5" hidden="1" customHeight="1">
      <c r="A308" s="129">
        <v>44043</v>
      </c>
      <c r="B308" s="130" t="s">
        <v>2019</v>
      </c>
      <c r="C308" s="136" t="s">
        <v>482</v>
      </c>
      <c r="D308" s="130" t="s">
        <v>481</v>
      </c>
      <c r="E308" s="130" t="s">
        <v>2896</v>
      </c>
      <c r="F308" s="141" t="s">
        <v>2820</v>
      </c>
      <c r="G308" s="134">
        <v>19756841.289999999</v>
      </c>
      <c r="H308" s="134">
        <v>21000000</v>
      </c>
      <c r="I308" s="134">
        <v>17500000</v>
      </c>
      <c r="J308" s="134">
        <v>17238473.5</v>
      </c>
      <c r="K308" s="134">
        <v>-261526.5</v>
      </c>
      <c r="L308" s="131">
        <v>-1.4944371428571428</v>
      </c>
      <c r="M308" s="130" t="s">
        <v>2892</v>
      </c>
    </row>
    <row r="309" spans="1:13" ht="22.5" hidden="1" customHeight="1">
      <c r="A309" s="129">
        <v>44043</v>
      </c>
      <c r="B309" s="130" t="s">
        <v>2019</v>
      </c>
      <c r="C309" s="136" t="s">
        <v>482</v>
      </c>
      <c r="D309" s="130" t="s">
        <v>481</v>
      </c>
      <c r="E309" s="130" t="s">
        <v>2896</v>
      </c>
      <c r="F309" s="141" t="s">
        <v>2822</v>
      </c>
      <c r="G309" s="134">
        <v>2957186</v>
      </c>
      <c r="H309" s="134">
        <v>3320000</v>
      </c>
      <c r="I309" s="134">
        <v>2766666.666666667</v>
      </c>
      <c r="J309" s="134">
        <v>2752020</v>
      </c>
      <c r="K309" s="134">
        <v>-14646.666666666666</v>
      </c>
      <c r="L309" s="131">
        <v>-0.52939759036144585</v>
      </c>
      <c r="M309" s="130" t="s">
        <v>2892</v>
      </c>
    </row>
    <row r="310" spans="1:13" ht="22.5" hidden="1" customHeight="1">
      <c r="A310" s="129">
        <v>44043</v>
      </c>
      <c r="B310" s="130" t="s">
        <v>2019</v>
      </c>
      <c r="C310" s="136" t="s">
        <v>482</v>
      </c>
      <c r="D310" s="130" t="s">
        <v>481</v>
      </c>
      <c r="E310" s="130" t="s">
        <v>2896</v>
      </c>
      <c r="F310" s="141" t="s">
        <v>2823</v>
      </c>
      <c r="G310" s="134">
        <v>6799450</v>
      </c>
      <c r="H310" s="134">
        <v>7040000</v>
      </c>
      <c r="I310" s="134">
        <v>5866666.666666667</v>
      </c>
      <c r="J310" s="134">
        <v>5829488.75</v>
      </c>
      <c r="K310" s="134">
        <v>-37177.916666666672</v>
      </c>
      <c r="L310" s="131">
        <v>-0.6337144886363637</v>
      </c>
      <c r="M310" s="130" t="s">
        <v>2892</v>
      </c>
    </row>
    <row r="311" spans="1:13" ht="22.5" hidden="1" customHeight="1">
      <c r="A311" s="129">
        <v>44043</v>
      </c>
      <c r="B311" s="130" t="s">
        <v>2019</v>
      </c>
      <c r="C311" s="136" t="s">
        <v>482</v>
      </c>
      <c r="D311" s="130" t="s">
        <v>481</v>
      </c>
      <c r="E311" s="130" t="s">
        <v>2896</v>
      </c>
      <c r="F311" s="141" t="s">
        <v>2825</v>
      </c>
      <c r="G311" s="134">
        <v>1238971.27</v>
      </c>
      <c r="H311" s="134">
        <v>1437000</v>
      </c>
      <c r="I311" s="134">
        <v>1197500</v>
      </c>
      <c r="J311" s="134">
        <v>1070618</v>
      </c>
      <c r="K311" s="134">
        <v>-126882</v>
      </c>
      <c r="L311" s="131">
        <v>-10.595574112734864</v>
      </c>
      <c r="M311" s="130" t="s">
        <v>2892</v>
      </c>
    </row>
    <row r="312" spans="1:13" ht="22.5" hidden="1" customHeight="1">
      <c r="A312" s="129">
        <v>44043</v>
      </c>
      <c r="B312" s="130" t="s">
        <v>2019</v>
      </c>
      <c r="C312" s="136" t="s">
        <v>482</v>
      </c>
      <c r="D312" s="130" t="s">
        <v>481</v>
      </c>
      <c r="E312" s="130" t="s">
        <v>2896</v>
      </c>
      <c r="F312" s="141" t="s">
        <v>2827</v>
      </c>
      <c r="G312" s="134">
        <v>2748740.22</v>
      </c>
      <c r="H312" s="134">
        <v>3113300</v>
      </c>
      <c r="I312" s="134">
        <v>2594416.6666666665</v>
      </c>
      <c r="J312" s="134">
        <v>2091598.93</v>
      </c>
      <c r="K312" s="134">
        <v>-502817.73666666669</v>
      </c>
      <c r="L312" s="131">
        <v>-19.380762663411815</v>
      </c>
      <c r="M312" s="130" t="s">
        <v>2892</v>
      </c>
    </row>
    <row r="313" spans="1:13" ht="22.5" hidden="1" customHeight="1">
      <c r="A313" s="129">
        <v>44043</v>
      </c>
      <c r="B313" s="130" t="s">
        <v>2019</v>
      </c>
      <c r="C313" s="136" t="s">
        <v>482</v>
      </c>
      <c r="D313" s="130" t="s">
        <v>481</v>
      </c>
      <c r="E313" s="130" t="s">
        <v>2896</v>
      </c>
      <c r="F313" s="141" t="s">
        <v>2829</v>
      </c>
      <c r="G313" s="134">
        <v>1259330.8</v>
      </c>
      <c r="H313" s="134">
        <v>1264800</v>
      </c>
      <c r="I313" s="134">
        <v>1054000</v>
      </c>
      <c r="J313" s="134">
        <v>992609.44</v>
      </c>
      <c r="K313" s="134">
        <v>-61390.559999999998</v>
      </c>
      <c r="L313" s="131">
        <v>-5.824531309297913</v>
      </c>
      <c r="M313" s="130" t="s">
        <v>2892</v>
      </c>
    </row>
    <row r="314" spans="1:13" ht="22.5" hidden="1" customHeight="1">
      <c r="A314" s="129">
        <v>44043</v>
      </c>
      <c r="B314" s="130" t="s">
        <v>2019</v>
      </c>
      <c r="C314" s="136" t="s">
        <v>482</v>
      </c>
      <c r="D314" s="130" t="s">
        <v>481</v>
      </c>
      <c r="E314" s="130" t="s">
        <v>2896</v>
      </c>
      <c r="F314" s="141" t="s">
        <v>2831</v>
      </c>
      <c r="G314" s="134">
        <v>1138071.46</v>
      </c>
      <c r="H314" s="134">
        <v>1200000</v>
      </c>
      <c r="I314" s="134">
        <v>1000000</v>
      </c>
      <c r="J314" s="134">
        <v>793832.87</v>
      </c>
      <c r="K314" s="134">
        <v>-206167.13</v>
      </c>
      <c r="L314" s="131">
        <v>-20.616713000000001</v>
      </c>
      <c r="M314" s="130" t="s">
        <v>2892</v>
      </c>
    </row>
    <row r="315" spans="1:13" ht="22.5" hidden="1" customHeight="1">
      <c r="A315" s="129">
        <v>44043</v>
      </c>
      <c r="B315" s="130" t="s">
        <v>2019</v>
      </c>
      <c r="C315" s="136" t="s">
        <v>482</v>
      </c>
      <c r="D315" s="130" t="s">
        <v>481</v>
      </c>
      <c r="E315" s="130" t="s">
        <v>2896</v>
      </c>
      <c r="F315" s="141" t="s">
        <v>2833</v>
      </c>
      <c r="G315" s="134">
        <v>3693417.64</v>
      </c>
      <c r="H315" s="134">
        <v>2918100</v>
      </c>
      <c r="I315" s="134">
        <v>2431750</v>
      </c>
      <c r="J315" s="134">
        <v>2337281.5900000003</v>
      </c>
      <c r="K315" s="134">
        <v>-94468.41</v>
      </c>
      <c r="L315" s="131">
        <v>-3.8847911997532645</v>
      </c>
      <c r="M315" s="130" t="s">
        <v>2892</v>
      </c>
    </row>
    <row r="316" spans="1:13" ht="22.5" hidden="1" customHeight="1">
      <c r="A316" s="129">
        <v>44043</v>
      </c>
      <c r="B316" s="130" t="s">
        <v>2019</v>
      </c>
      <c r="C316" s="136" t="s">
        <v>482</v>
      </c>
      <c r="D316" s="130" t="s">
        <v>481</v>
      </c>
      <c r="E316" s="130" t="s">
        <v>2896</v>
      </c>
      <c r="F316" s="141" t="s">
        <v>2835</v>
      </c>
      <c r="G316" s="134">
        <v>662296.80000000005</v>
      </c>
      <c r="H316" s="134">
        <v>139400</v>
      </c>
      <c r="I316" s="134">
        <v>116166.66666666667</v>
      </c>
      <c r="J316" s="134">
        <v>51041.37</v>
      </c>
      <c r="K316" s="134">
        <v>-65125.296666666676</v>
      </c>
      <c r="L316" s="131">
        <v>-56.061948350071738</v>
      </c>
      <c r="M316" s="130" t="s">
        <v>2892</v>
      </c>
    </row>
    <row r="317" spans="1:13" ht="22.5" hidden="1" customHeight="1">
      <c r="A317" s="129">
        <v>44043</v>
      </c>
      <c r="B317" s="130" t="s">
        <v>2019</v>
      </c>
      <c r="C317" s="136" t="s">
        <v>482</v>
      </c>
      <c r="D317" s="130" t="s">
        <v>481</v>
      </c>
      <c r="E317" s="130" t="s">
        <v>2896</v>
      </c>
      <c r="F317" s="141" t="s">
        <v>2837</v>
      </c>
      <c r="G317" s="134">
        <v>4859726.05</v>
      </c>
      <c r="H317" s="134">
        <v>4431500</v>
      </c>
      <c r="I317" s="134">
        <v>3692916.666666667</v>
      </c>
      <c r="J317" s="134">
        <v>3783184.11</v>
      </c>
      <c r="K317" s="134">
        <v>90267.443333333329</v>
      </c>
      <c r="L317" s="131">
        <v>2.4443401105720408</v>
      </c>
      <c r="M317" s="130" t="s">
        <v>2891</v>
      </c>
    </row>
    <row r="318" spans="1:13" ht="22.5" hidden="1" customHeight="1">
      <c r="A318" s="129">
        <v>44043</v>
      </c>
      <c r="B318" s="130" t="s">
        <v>2019</v>
      </c>
      <c r="C318" s="136" t="s">
        <v>482</v>
      </c>
      <c r="D318" s="130" t="s">
        <v>481</v>
      </c>
      <c r="E318" s="130" t="s">
        <v>2896</v>
      </c>
      <c r="F318" s="141" t="s">
        <v>2872</v>
      </c>
      <c r="G318" s="134">
        <v>0</v>
      </c>
      <c r="H318" s="134">
        <v>0</v>
      </c>
      <c r="I318" s="134">
        <v>0</v>
      </c>
      <c r="J318" s="134">
        <v>0</v>
      </c>
      <c r="K318" s="134">
        <v>0</v>
      </c>
      <c r="L318" s="132"/>
      <c r="M318" s="130" t="s">
        <v>2891</v>
      </c>
    </row>
    <row r="319" spans="1:13" ht="22.5" hidden="1" customHeight="1">
      <c r="A319" s="129">
        <v>44043</v>
      </c>
      <c r="B319" s="130" t="s">
        <v>2019</v>
      </c>
      <c r="C319" s="136" t="s">
        <v>482</v>
      </c>
      <c r="D319" s="130" t="s">
        <v>481</v>
      </c>
      <c r="E319" s="130" t="s">
        <v>1944</v>
      </c>
      <c r="F319" s="140" t="s">
        <v>2852</v>
      </c>
      <c r="G319" s="134">
        <v>2362095.58</v>
      </c>
      <c r="H319" s="134">
        <v>0</v>
      </c>
      <c r="I319" s="134">
        <v>0</v>
      </c>
      <c r="J319" s="134">
        <v>4826008.51</v>
      </c>
      <c r="K319" s="134">
        <v>4826008.51</v>
      </c>
      <c r="L319" s="132"/>
      <c r="M319" s="130" t="s">
        <v>2892</v>
      </c>
    </row>
    <row r="320" spans="1:13" ht="22.5" hidden="1" customHeight="1">
      <c r="A320" s="129">
        <v>44043</v>
      </c>
      <c r="B320" s="130" t="s">
        <v>2019</v>
      </c>
      <c r="C320" s="136" t="s">
        <v>482</v>
      </c>
      <c r="D320" s="130" t="s">
        <v>481</v>
      </c>
      <c r="E320" s="130" t="s">
        <v>1944</v>
      </c>
      <c r="F320" s="140" t="s">
        <v>2853</v>
      </c>
      <c r="G320" s="134">
        <v>4695721.6500000004</v>
      </c>
      <c r="H320" s="134">
        <v>0</v>
      </c>
      <c r="I320" s="134">
        <v>0</v>
      </c>
      <c r="J320" s="134">
        <v>7362213.2400000002</v>
      </c>
      <c r="K320" s="134">
        <v>7362213.2400000002</v>
      </c>
      <c r="L320" s="132"/>
      <c r="M320" s="130" t="s">
        <v>2892</v>
      </c>
    </row>
    <row r="321" spans="1:13" ht="22.5" hidden="1" customHeight="1">
      <c r="A321" s="129">
        <v>44043</v>
      </c>
      <c r="B321" s="130" t="s">
        <v>2019</v>
      </c>
      <c r="C321" s="136" t="s">
        <v>482</v>
      </c>
      <c r="D321" s="130" t="s">
        <v>481</v>
      </c>
      <c r="E321" s="130" t="s">
        <v>1944</v>
      </c>
      <c r="F321" s="140" t="s">
        <v>2854</v>
      </c>
      <c r="G321" s="134">
        <v>-5320233.41</v>
      </c>
      <c r="H321" s="134">
        <v>0</v>
      </c>
      <c r="I321" s="134">
        <v>0</v>
      </c>
      <c r="J321" s="134">
        <v>-5305304.3500000006</v>
      </c>
      <c r="K321" s="134">
        <v>-5305304.3499999996</v>
      </c>
      <c r="L321" s="132"/>
      <c r="M321" s="130" t="s">
        <v>2892</v>
      </c>
    </row>
    <row r="322" spans="1:13" ht="22.5" hidden="1" customHeight="1">
      <c r="A322" s="129">
        <v>44043</v>
      </c>
      <c r="B322" s="130" t="s">
        <v>2019</v>
      </c>
      <c r="C322" s="136" t="s">
        <v>484</v>
      </c>
      <c r="D322" s="130" t="s">
        <v>483</v>
      </c>
      <c r="E322" s="130" t="s">
        <v>2896</v>
      </c>
      <c r="F322" s="140" t="s">
        <v>2790</v>
      </c>
      <c r="G322" s="134">
        <v>46804995.729999997</v>
      </c>
      <c r="H322" s="134">
        <v>46263773.25</v>
      </c>
      <c r="I322" s="134">
        <v>38553144.375</v>
      </c>
      <c r="J322" s="134">
        <v>40214935.729999982</v>
      </c>
      <c r="K322" s="134">
        <v>1661791.355</v>
      </c>
      <c r="L322" s="131">
        <v>4.3103912325179836</v>
      </c>
      <c r="M322" s="130" t="s">
        <v>2892</v>
      </c>
    </row>
    <row r="323" spans="1:13" ht="22.5" hidden="1" customHeight="1">
      <c r="A323" s="129">
        <v>44043</v>
      </c>
      <c r="B323" s="130" t="s">
        <v>2019</v>
      </c>
      <c r="C323" s="136" t="s">
        <v>484</v>
      </c>
      <c r="D323" s="130" t="s">
        <v>483</v>
      </c>
      <c r="E323" s="130" t="s">
        <v>2896</v>
      </c>
      <c r="F323" s="140" t="s">
        <v>2792</v>
      </c>
      <c r="G323" s="134">
        <v>338450</v>
      </c>
      <c r="H323" s="134">
        <v>300000</v>
      </c>
      <c r="I323" s="134">
        <v>250000</v>
      </c>
      <c r="J323" s="134">
        <v>276250</v>
      </c>
      <c r="K323" s="134">
        <v>26250</v>
      </c>
      <c r="L323" s="131">
        <v>10.5</v>
      </c>
      <c r="M323" s="130" t="s">
        <v>2892</v>
      </c>
    </row>
    <row r="324" spans="1:13" ht="22.5" hidden="1" customHeight="1">
      <c r="A324" s="129">
        <v>44043</v>
      </c>
      <c r="B324" s="130" t="s">
        <v>2019</v>
      </c>
      <c r="C324" s="136" t="s">
        <v>484</v>
      </c>
      <c r="D324" s="130" t="s">
        <v>483</v>
      </c>
      <c r="E324" s="130" t="s">
        <v>2896</v>
      </c>
      <c r="F324" s="140" t="s">
        <v>2794</v>
      </c>
      <c r="G324" s="134">
        <v>0</v>
      </c>
      <c r="H324" s="134">
        <v>940</v>
      </c>
      <c r="I324" s="134">
        <v>783.33333333333326</v>
      </c>
      <c r="J324" s="134">
        <v>940</v>
      </c>
      <c r="K324" s="134">
        <v>156.66666666666666</v>
      </c>
      <c r="L324" s="131">
        <v>20</v>
      </c>
      <c r="M324" s="130" t="s">
        <v>2892</v>
      </c>
    </row>
    <row r="325" spans="1:13" ht="22.5" hidden="1" customHeight="1">
      <c r="A325" s="129">
        <v>44043</v>
      </c>
      <c r="B325" s="130" t="s">
        <v>2019</v>
      </c>
      <c r="C325" s="136" t="s">
        <v>484</v>
      </c>
      <c r="D325" s="130" t="s">
        <v>483</v>
      </c>
      <c r="E325" s="130" t="s">
        <v>2896</v>
      </c>
      <c r="F325" s="140" t="s">
        <v>2797</v>
      </c>
      <c r="G325" s="134">
        <v>8178597.5800000001</v>
      </c>
      <c r="H325" s="134">
        <v>7668692.8600000003</v>
      </c>
      <c r="I325" s="134">
        <v>6390577.3833333338</v>
      </c>
      <c r="J325" s="134">
        <v>6250291.8000000007</v>
      </c>
      <c r="K325" s="134">
        <v>-140285.58333333334</v>
      </c>
      <c r="L325" s="131">
        <v>-2.195194188543887</v>
      </c>
      <c r="M325" s="130" t="s">
        <v>2891</v>
      </c>
    </row>
    <row r="326" spans="1:13" ht="22.5" hidden="1" customHeight="1">
      <c r="A326" s="129">
        <v>44043</v>
      </c>
      <c r="B326" s="130" t="s">
        <v>2019</v>
      </c>
      <c r="C326" s="136" t="s">
        <v>484</v>
      </c>
      <c r="D326" s="130" t="s">
        <v>483</v>
      </c>
      <c r="E326" s="130" t="s">
        <v>2896</v>
      </c>
      <c r="F326" s="140" t="s">
        <v>2799</v>
      </c>
      <c r="G326" s="134">
        <v>3702601.77</v>
      </c>
      <c r="H326" s="134">
        <v>4001000</v>
      </c>
      <c r="I326" s="134">
        <v>3334166.666666667</v>
      </c>
      <c r="J326" s="134">
        <v>2950598.79</v>
      </c>
      <c r="K326" s="134">
        <v>-383567.87666666665</v>
      </c>
      <c r="L326" s="131">
        <v>-11.504160259935016</v>
      </c>
      <c r="M326" s="130" t="s">
        <v>2891</v>
      </c>
    </row>
    <row r="327" spans="1:13" ht="22.5" hidden="1" customHeight="1">
      <c r="A327" s="129">
        <v>44043</v>
      </c>
      <c r="B327" s="130" t="s">
        <v>2019</v>
      </c>
      <c r="C327" s="136" t="s">
        <v>484</v>
      </c>
      <c r="D327" s="130" t="s">
        <v>483</v>
      </c>
      <c r="E327" s="130" t="s">
        <v>2896</v>
      </c>
      <c r="F327" s="140" t="s">
        <v>2801</v>
      </c>
      <c r="G327" s="134">
        <v>345699</v>
      </c>
      <c r="H327" s="134">
        <v>768725.76</v>
      </c>
      <c r="I327" s="134">
        <v>640604.80000000005</v>
      </c>
      <c r="J327" s="134">
        <v>759064.89</v>
      </c>
      <c r="K327" s="134">
        <v>118460.09</v>
      </c>
      <c r="L327" s="131">
        <v>18.491914203577618</v>
      </c>
      <c r="M327" s="130" t="s">
        <v>2892</v>
      </c>
    </row>
    <row r="328" spans="1:13" ht="22.5" hidden="1" customHeight="1">
      <c r="A328" s="129">
        <v>44043</v>
      </c>
      <c r="B328" s="130" t="s">
        <v>2019</v>
      </c>
      <c r="C328" s="136" t="s">
        <v>484</v>
      </c>
      <c r="D328" s="130" t="s">
        <v>483</v>
      </c>
      <c r="E328" s="130" t="s">
        <v>2896</v>
      </c>
      <c r="F328" s="140" t="s">
        <v>2803</v>
      </c>
      <c r="G328" s="134">
        <v>7996971.9500000002</v>
      </c>
      <c r="H328" s="134">
        <v>8215840.1699999999</v>
      </c>
      <c r="I328" s="134">
        <v>6846533.4749999996</v>
      </c>
      <c r="J328" s="134">
        <v>6921599.3800000008</v>
      </c>
      <c r="K328" s="134">
        <v>75065.904999999999</v>
      </c>
      <c r="L328" s="131">
        <v>1.0964074779463486</v>
      </c>
      <c r="M328" s="130" t="s">
        <v>2892</v>
      </c>
    </row>
    <row r="329" spans="1:13" ht="22.5" hidden="1" customHeight="1">
      <c r="A329" s="129">
        <v>44043</v>
      </c>
      <c r="B329" s="130" t="s">
        <v>2019</v>
      </c>
      <c r="C329" s="136" t="s">
        <v>484</v>
      </c>
      <c r="D329" s="130" t="s">
        <v>483</v>
      </c>
      <c r="E329" s="130" t="s">
        <v>2896</v>
      </c>
      <c r="F329" s="140" t="s">
        <v>2805</v>
      </c>
      <c r="G329" s="134">
        <v>34893262.75</v>
      </c>
      <c r="H329" s="134">
        <v>35831495.799999997</v>
      </c>
      <c r="I329" s="134">
        <v>29859579.833333336</v>
      </c>
      <c r="J329" s="134">
        <v>28837453.329999998</v>
      </c>
      <c r="K329" s="134">
        <v>-1022126.5033333334</v>
      </c>
      <c r="L329" s="131">
        <v>-3.4231108040987785</v>
      </c>
      <c r="M329" s="130" t="s">
        <v>2891</v>
      </c>
    </row>
    <row r="330" spans="1:13" ht="22.5" hidden="1" customHeight="1">
      <c r="A330" s="129">
        <v>44043</v>
      </c>
      <c r="B330" s="130" t="s">
        <v>2019</v>
      </c>
      <c r="C330" s="136" t="s">
        <v>484</v>
      </c>
      <c r="D330" s="130" t="s">
        <v>483</v>
      </c>
      <c r="E330" s="130" t="s">
        <v>2896</v>
      </c>
      <c r="F330" s="140" t="s">
        <v>2807</v>
      </c>
      <c r="G330" s="134">
        <v>7032008.0499999998</v>
      </c>
      <c r="H330" s="134">
        <v>7923116.9000000004</v>
      </c>
      <c r="I330" s="134">
        <v>6602597.416666667</v>
      </c>
      <c r="J330" s="134">
        <v>6804130.1600000001</v>
      </c>
      <c r="K330" s="134">
        <v>201532.74333333335</v>
      </c>
      <c r="L330" s="131">
        <v>3.0523251777340303</v>
      </c>
      <c r="M330" s="130" t="s">
        <v>2892</v>
      </c>
    </row>
    <row r="331" spans="1:13" ht="22.5" hidden="1" customHeight="1">
      <c r="A331" s="129">
        <v>44043</v>
      </c>
      <c r="B331" s="130" t="s">
        <v>2019</v>
      </c>
      <c r="C331" s="136" t="s">
        <v>484</v>
      </c>
      <c r="D331" s="130" t="s">
        <v>483</v>
      </c>
      <c r="E331" s="130" t="s">
        <v>2896</v>
      </c>
      <c r="F331" s="140" t="s">
        <v>2870</v>
      </c>
      <c r="G331" s="134">
        <v>0</v>
      </c>
      <c r="H331" s="134">
        <v>0</v>
      </c>
      <c r="I331" s="134">
        <v>0</v>
      </c>
      <c r="J331" s="134">
        <v>0</v>
      </c>
      <c r="K331" s="134">
        <v>0</v>
      </c>
      <c r="L331" s="132"/>
      <c r="M331" s="130" t="s">
        <v>2892</v>
      </c>
    </row>
    <row r="332" spans="1:13" ht="22.5" hidden="1" customHeight="1">
      <c r="A332" s="129">
        <v>44043</v>
      </c>
      <c r="B332" s="130" t="s">
        <v>2019</v>
      </c>
      <c r="C332" s="136" t="s">
        <v>484</v>
      </c>
      <c r="D332" s="130" t="s">
        <v>483</v>
      </c>
      <c r="E332" s="130" t="s">
        <v>2896</v>
      </c>
      <c r="F332" s="140" t="s">
        <v>2809</v>
      </c>
      <c r="G332" s="134">
        <v>1143351.69</v>
      </c>
      <c r="H332" s="134">
        <v>1469113.08</v>
      </c>
      <c r="I332" s="134">
        <v>1224260.8999999999</v>
      </c>
      <c r="J332" s="134">
        <v>2024853.9300000002</v>
      </c>
      <c r="K332" s="134">
        <v>800593.03</v>
      </c>
      <c r="L332" s="131">
        <v>65.393988323894035</v>
      </c>
      <c r="M332" s="130" t="s">
        <v>2892</v>
      </c>
    </row>
    <row r="333" spans="1:13" ht="22.5" hidden="1" customHeight="1">
      <c r="A333" s="129">
        <v>44043</v>
      </c>
      <c r="B333" s="130" t="s">
        <v>2019</v>
      </c>
      <c r="C333" s="136" t="s">
        <v>484</v>
      </c>
      <c r="D333" s="130" t="s">
        <v>483</v>
      </c>
      <c r="E333" s="130" t="s">
        <v>2896</v>
      </c>
      <c r="F333" s="140" t="s">
        <v>2865</v>
      </c>
      <c r="G333" s="134">
        <v>1149952.27</v>
      </c>
      <c r="H333" s="134">
        <v>1139000</v>
      </c>
      <c r="I333" s="134">
        <v>949166.66666666663</v>
      </c>
      <c r="J333" s="134">
        <v>857280.76</v>
      </c>
      <c r="K333" s="134">
        <v>-91885.906666666662</v>
      </c>
      <c r="L333" s="131">
        <v>-9.6806925373134334</v>
      </c>
      <c r="M333" s="130" t="s">
        <v>2891</v>
      </c>
    </row>
    <row r="334" spans="1:13" ht="22.5" hidden="1" customHeight="1">
      <c r="A334" s="129">
        <v>44043</v>
      </c>
      <c r="B334" s="130" t="s">
        <v>2019</v>
      </c>
      <c r="C334" s="136" t="s">
        <v>484</v>
      </c>
      <c r="D334" s="130" t="s">
        <v>483</v>
      </c>
      <c r="E334" s="130" t="s">
        <v>2896</v>
      </c>
      <c r="F334" s="141" t="s">
        <v>2812</v>
      </c>
      <c r="G334" s="134">
        <v>6800092.3399999999</v>
      </c>
      <c r="H334" s="134">
        <v>8300000</v>
      </c>
      <c r="I334" s="134">
        <v>6916666.666666667</v>
      </c>
      <c r="J334" s="134">
        <v>6186781.7699999996</v>
      </c>
      <c r="K334" s="134">
        <v>-729884.89666666661</v>
      </c>
      <c r="L334" s="131">
        <v>-10.552552722891566</v>
      </c>
      <c r="M334" s="130" t="s">
        <v>2892</v>
      </c>
    </row>
    <row r="335" spans="1:13" ht="22.5" hidden="1" customHeight="1">
      <c r="A335" s="129">
        <v>44043</v>
      </c>
      <c r="B335" s="130" t="s">
        <v>2019</v>
      </c>
      <c r="C335" s="136" t="s">
        <v>484</v>
      </c>
      <c r="D335" s="130" t="s">
        <v>483</v>
      </c>
      <c r="E335" s="130" t="s">
        <v>2896</v>
      </c>
      <c r="F335" s="141" t="s">
        <v>2814</v>
      </c>
      <c r="G335" s="134">
        <v>2318658.5499999998</v>
      </c>
      <c r="H335" s="134">
        <v>3000000</v>
      </c>
      <c r="I335" s="134">
        <v>2500000</v>
      </c>
      <c r="J335" s="134">
        <v>2056647.97</v>
      </c>
      <c r="K335" s="134">
        <v>-443352.03</v>
      </c>
      <c r="L335" s="131">
        <v>-17.734081199999999</v>
      </c>
      <c r="M335" s="130" t="s">
        <v>2892</v>
      </c>
    </row>
    <row r="336" spans="1:13" ht="22.5" hidden="1" customHeight="1">
      <c r="A336" s="129">
        <v>44043</v>
      </c>
      <c r="B336" s="130" t="s">
        <v>2019</v>
      </c>
      <c r="C336" s="136" t="s">
        <v>484</v>
      </c>
      <c r="D336" s="130" t="s">
        <v>483</v>
      </c>
      <c r="E336" s="130" t="s">
        <v>2896</v>
      </c>
      <c r="F336" s="141" t="s">
        <v>2816</v>
      </c>
      <c r="G336" s="134">
        <v>417664.55</v>
      </c>
      <c r="H336" s="134">
        <v>182588.34</v>
      </c>
      <c r="I336" s="134">
        <v>152156.95000000001</v>
      </c>
      <c r="J336" s="134">
        <v>91294.17</v>
      </c>
      <c r="K336" s="134">
        <v>-60862.78</v>
      </c>
      <c r="L336" s="131">
        <v>-40</v>
      </c>
      <c r="M336" s="130" t="s">
        <v>2892</v>
      </c>
    </row>
    <row r="337" spans="1:13" ht="22.5" hidden="1" customHeight="1">
      <c r="A337" s="129">
        <v>44043</v>
      </c>
      <c r="B337" s="130" t="s">
        <v>2019</v>
      </c>
      <c r="C337" s="136" t="s">
        <v>484</v>
      </c>
      <c r="D337" s="130" t="s">
        <v>483</v>
      </c>
      <c r="E337" s="130" t="s">
        <v>2896</v>
      </c>
      <c r="F337" s="141" t="s">
        <v>2818</v>
      </c>
      <c r="G337" s="134">
        <v>4085080.6</v>
      </c>
      <c r="H337" s="134">
        <v>4300000</v>
      </c>
      <c r="I337" s="134">
        <v>3583333.3333333335</v>
      </c>
      <c r="J337" s="134">
        <v>2992862</v>
      </c>
      <c r="K337" s="134">
        <v>-590471.33333333337</v>
      </c>
      <c r="L337" s="131">
        <v>-16.478269767441859</v>
      </c>
      <c r="M337" s="130" t="s">
        <v>2892</v>
      </c>
    </row>
    <row r="338" spans="1:13" ht="22.5" hidden="1" customHeight="1">
      <c r="A338" s="129">
        <v>44043</v>
      </c>
      <c r="B338" s="130" t="s">
        <v>2019</v>
      </c>
      <c r="C338" s="136" t="s">
        <v>484</v>
      </c>
      <c r="D338" s="130" t="s">
        <v>483</v>
      </c>
      <c r="E338" s="130" t="s">
        <v>2896</v>
      </c>
      <c r="F338" s="141" t="s">
        <v>2820</v>
      </c>
      <c r="G338" s="134">
        <v>34893262.75</v>
      </c>
      <c r="H338" s="134">
        <v>35831495.799999997</v>
      </c>
      <c r="I338" s="134">
        <v>29859579.833333336</v>
      </c>
      <c r="J338" s="134">
        <v>28962753.329999998</v>
      </c>
      <c r="K338" s="134">
        <v>-896826.5033333333</v>
      </c>
      <c r="L338" s="131">
        <v>-3.0034799831046963</v>
      </c>
      <c r="M338" s="130" t="s">
        <v>2892</v>
      </c>
    </row>
    <row r="339" spans="1:13" ht="22.5" hidden="1" customHeight="1">
      <c r="A339" s="129">
        <v>44043</v>
      </c>
      <c r="B339" s="130" t="s">
        <v>2019</v>
      </c>
      <c r="C339" s="136" t="s">
        <v>484</v>
      </c>
      <c r="D339" s="130" t="s">
        <v>483</v>
      </c>
      <c r="E339" s="130" t="s">
        <v>2896</v>
      </c>
      <c r="F339" s="141" t="s">
        <v>2822</v>
      </c>
      <c r="G339" s="134">
        <v>11767766.619999999</v>
      </c>
      <c r="H339" s="134">
        <v>11569530.42</v>
      </c>
      <c r="I339" s="134">
        <v>9641275.3499999996</v>
      </c>
      <c r="J339" s="134">
        <v>9549187.2100000009</v>
      </c>
      <c r="K339" s="134">
        <v>-92088.14</v>
      </c>
      <c r="L339" s="131">
        <v>-0.9551447983486957</v>
      </c>
      <c r="M339" s="130" t="s">
        <v>2892</v>
      </c>
    </row>
    <row r="340" spans="1:13" ht="22.5" hidden="1" customHeight="1">
      <c r="A340" s="129">
        <v>44043</v>
      </c>
      <c r="B340" s="130" t="s">
        <v>2019</v>
      </c>
      <c r="C340" s="136" t="s">
        <v>484</v>
      </c>
      <c r="D340" s="130" t="s">
        <v>483</v>
      </c>
      <c r="E340" s="130" t="s">
        <v>2896</v>
      </c>
      <c r="F340" s="141" t="s">
        <v>2823</v>
      </c>
      <c r="G340" s="134">
        <v>14226520.5</v>
      </c>
      <c r="H340" s="134">
        <v>15022320</v>
      </c>
      <c r="I340" s="134">
        <v>12518600</v>
      </c>
      <c r="J340" s="134">
        <v>12442871.5</v>
      </c>
      <c r="K340" s="134">
        <v>-75728.5</v>
      </c>
      <c r="L340" s="131">
        <v>-0.60492786733340786</v>
      </c>
      <c r="M340" s="130" t="s">
        <v>2892</v>
      </c>
    </row>
    <row r="341" spans="1:13" ht="22.5" hidden="1" customHeight="1">
      <c r="A341" s="129">
        <v>44043</v>
      </c>
      <c r="B341" s="130" t="s">
        <v>2019</v>
      </c>
      <c r="C341" s="136" t="s">
        <v>484</v>
      </c>
      <c r="D341" s="130" t="s">
        <v>483</v>
      </c>
      <c r="E341" s="130" t="s">
        <v>2896</v>
      </c>
      <c r="F341" s="141" t="s">
        <v>2825</v>
      </c>
      <c r="G341" s="134">
        <v>2653663.83</v>
      </c>
      <c r="H341" s="134">
        <v>2572606.2000000002</v>
      </c>
      <c r="I341" s="134">
        <v>2143838.5</v>
      </c>
      <c r="J341" s="134">
        <v>2027483.2</v>
      </c>
      <c r="K341" s="134">
        <v>-116355.3</v>
      </c>
      <c r="L341" s="131">
        <v>-5.4274284186985176</v>
      </c>
      <c r="M341" s="130" t="s">
        <v>2892</v>
      </c>
    </row>
    <row r="342" spans="1:13" ht="22.5" hidden="1" customHeight="1">
      <c r="A342" s="129">
        <v>44043</v>
      </c>
      <c r="B342" s="130" t="s">
        <v>2019</v>
      </c>
      <c r="C342" s="136" t="s">
        <v>484</v>
      </c>
      <c r="D342" s="130" t="s">
        <v>483</v>
      </c>
      <c r="E342" s="130" t="s">
        <v>2896</v>
      </c>
      <c r="F342" s="141" t="s">
        <v>2827</v>
      </c>
      <c r="G342" s="134">
        <v>4358824.5199999996</v>
      </c>
      <c r="H342" s="134">
        <v>2478384.58</v>
      </c>
      <c r="I342" s="134">
        <v>2065320.4833333334</v>
      </c>
      <c r="J342" s="134">
        <v>4050923.1999999997</v>
      </c>
      <c r="K342" s="134">
        <v>1985602.7166666666</v>
      </c>
      <c r="L342" s="131">
        <v>96.140174500278718</v>
      </c>
      <c r="M342" s="130" t="s">
        <v>2891</v>
      </c>
    </row>
    <row r="343" spans="1:13" ht="22.5" hidden="1" customHeight="1">
      <c r="A343" s="129">
        <v>44043</v>
      </c>
      <c r="B343" s="130" t="s">
        <v>2019</v>
      </c>
      <c r="C343" s="136" t="s">
        <v>484</v>
      </c>
      <c r="D343" s="130" t="s">
        <v>483</v>
      </c>
      <c r="E343" s="130" t="s">
        <v>2896</v>
      </c>
      <c r="F343" s="141" t="s">
        <v>2829</v>
      </c>
      <c r="G343" s="134">
        <v>2790144.89</v>
      </c>
      <c r="H343" s="134">
        <v>2760909.76</v>
      </c>
      <c r="I343" s="134">
        <v>2300758.1333333333</v>
      </c>
      <c r="J343" s="134">
        <v>2323646.9900000002</v>
      </c>
      <c r="K343" s="134">
        <v>22888.856666666667</v>
      </c>
      <c r="L343" s="131">
        <v>0.99483975890613696</v>
      </c>
      <c r="M343" s="130" t="s">
        <v>2891</v>
      </c>
    </row>
    <row r="344" spans="1:13" ht="22.5" hidden="1" customHeight="1">
      <c r="A344" s="129">
        <v>44043</v>
      </c>
      <c r="B344" s="130" t="s">
        <v>2019</v>
      </c>
      <c r="C344" s="136" t="s">
        <v>484</v>
      </c>
      <c r="D344" s="130" t="s">
        <v>483</v>
      </c>
      <c r="E344" s="130" t="s">
        <v>2896</v>
      </c>
      <c r="F344" s="141" t="s">
        <v>2831</v>
      </c>
      <c r="G344" s="134">
        <v>3431604.25</v>
      </c>
      <c r="H344" s="134">
        <v>3284198.4</v>
      </c>
      <c r="I344" s="134">
        <v>2736832</v>
      </c>
      <c r="J344" s="134">
        <v>2845963.05</v>
      </c>
      <c r="K344" s="134">
        <v>109131.05</v>
      </c>
      <c r="L344" s="131">
        <v>3.9874953961368478</v>
      </c>
      <c r="M344" s="130" t="s">
        <v>2891</v>
      </c>
    </row>
    <row r="345" spans="1:13" ht="22.5" hidden="1" customHeight="1">
      <c r="A345" s="129">
        <v>44043</v>
      </c>
      <c r="B345" s="130" t="s">
        <v>2019</v>
      </c>
      <c r="C345" s="136" t="s">
        <v>484</v>
      </c>
      <c r="D345" s="130" t="s">
        <v>483</v>
      </c>
      <c r="E345" s="130" t="s">
        <v>2896</v>
      </c>
      <c r="F345" s="141" t="s">
        <v>2833</v>
      </c>
      <c r="G345" s="134">
        <v>4019670.12</v>
      </c>
      <c r="H345" s="134">
        <v>6855441.3899999997</v>
      </c>
      <c r="I345" s="134">
        <v>5712867.8250000002</v>
      </c>
      <c r="J345" s="134">
        <v>8631639.9899999984</v>
      </c>
      <c r="K345" s="134">
        <v>2918772.165</v>
      </c>
      <c r="L345" s="131">
        <v>51.091190176450475</v>
      </c>
      <c r="M345" s="130" t="s">
        <v>2891</v>
      </c>
    </row>
    <row r="346" spans="1:13" ht="22.5" hidden="1" customHeight="1">
      <c r="A346" s="129">
        <v>44043</v>
      </c>
      <c r="B346" s="130" t="s">
        <v>2019</v>
      </c>
      <c r="C346" s="136" t="s">
        <v>484</v>
      </c>
      <c r="D346" s="130" t="s">
        <v>483</v>
      </c>
      <c r="E346" s="130" t="s">
        <v>2896</v>
      </c>
      <c r="F346" s="141" t="s">
        <v>2835</v>
      </c>
      <c r="G346" s="134">
        <v>58710.400000000001</v>
      </c>
      <c r="H346" s="134">
        <v>0</v>
      </c>
      <c r="I346" s="134">
        <v>0</v>
      </c>
      <c r="J346" s="134">
        <v>0</v>
      </c>
      <c r="K346" s="134">
        <v>0</v>
      </c>
      <c r="L346" s="132"/>
      <c r="M346" s="130" t="s">
        <v>2891</v>
      </c>
    </row>
    <row r="347" spans="1:13" ht="22.5" hidden="1" customHeight="1">
      <c r="A347" s="129">
        <v>44043</v>
      </c>
      <c r="B347" s="130" t="s">
        <v>2019</v>
      </c>
      <c r="C347" s="136" t="s">
        <v>484</v>
      </c>
      <c r="D347" s="130" t="s">
        <v>483</v>
      </c>
      <c r="E347" s="130" t="s">
        <v>2896</v>
      </c>
      <c r="F347" s="141" t="s">
        <v>2837</v>
      </c>
      <c r="G347" s="134">
        <v>18392368.100000001</v>
      </c>
      <c r="H347" s="134">
        <v>18309631</v>
      </c>
      <c r="I347" s="134">
        <v>15258025.833333332</v>
      </c>
      <c r="J347" s="134">
        <v>14724340.01</v>
      </c>
      <c r="K347" s="134">
        <v>-533685.82333333336</v>
      </c>
      <c r="L347" s="131">
        <v>-3.4977383651259824</v>
      </c>
      <c r="M347" s="130" t="s">
        <v>2892</v>
      </c>
    </row>
    <row r="348" spans="1:13" ht="22.5" hidden="1" customHeight="1">
      <c r="A348" s="129">
        <v>44043</v>
      </c>
      <c r="B348" s="130" t="s">
        <v>2019</v>
      </c>
      <c r="C348" s="136" t="s">
        <v>484</v>
      </c>
      <c r="D348" s="130" t="s">
        <v>483</v>
      </c>
      <c r="E348" s="130" t="s">
        <v>2896</v>
      </c>
      <c r="F348" s="141" t="s">
        <v>2872</v>
      </c>
      <c r="G348" s="134">
        <v>0</v>
      </c>
      <c r="H348" s="134">
        <v>0</v>
      </c>
      <c r="I348" s="134">
        <v>0</v>
      </c>
      <c r="J348" s="134">
        <v>0</v>
      </c>
      <c r="K348" s="134">
        <v>0</v>
      </c>
      <c r="L348" s="132"/>
      <c r="M348" s="130" t="s">
        <v>2891</v>
      </c>
    </row>
    <row r="349" spans="1:13" ht="22.5" hidden="1" customHeight="1">
      <c r="A349" s="129">
        <v>44043</v>
      </c>
      <c r="B349" s="130" t="s">
        <v>2019</v>
      </c>
      <c r="C349" s="136" t="s">
        <v>484</v>
      </c>
      <c r="D349" s="130" t="s">
        <v>483</v>
      </c>
      <c r="E349" s="130" t="s">
        <v>1944</v>
      </c>
      <c r="F349" s="140" t="s">
        <v>2852</v>
      </c>
      <c r="G349" s="134">
        <v>185174.54</v>
      </c>
      <c r="H349" s="134">
        <v>0</v>
      </c>
      <c r="I349" s="134">
        <v>0</v>
      </c>
      <c r="J349" s="134">
        <v>6277087.1099999985</v>
      </c>
      <c r="K349" s="134">
        <v>6277087.1100000003</v>
      </c>
      <c r="L349" s="132"/>
      <c r="M349" s="130" t="s">
        <v>2892</v>
      </c>
    </row>
    <row r="350" spans="1:13" ht="22.5" hidden="1" customHeight="1">
      <c r="A350" s="129">
        <v>44043</v>
      </c>
      <c r="B350" s="130" t="s">
        <v>2019</v>
      </c>
      <c r="C350" s="136" t="s">
        <v>484</v>
      </c>
      <c r="D350" s="130" t="s">
        <v>483</v>
      </c>
      <c r="E350" s="130" t="s">
        <v>1944</v>
      </c>
      <c r="F350" s="140" t="s">
        <v>2853</v>
      </c>
      <c r="G350" s="134">
        <v>6215423.2699999996</v>
      </c>
      <c r="H350" s="134">
        <v>0</v>
      </c>
      <c r="I350" s="134">
        <v>0</v>
      </c>
      <c r="J350" s="134">
        <v>12527368.319999998</v>
      </c>
      <c r="K350" s="134">
        <v>12527368.32</v>
      </c>
      <c r="L350" s="132"/>
      <c r="M350" s="130" t="s">
        <v>2892</v>
      </c>
    </row>
    <row r="351" spans="1:13" ht="22.5" hidden="1" customHeight="1">
      <c r="A351" s="129">
        <v>44043</v>
      </c>
      <c r="B351" s="130" t="s">
        <v>2019</v>
      </c>
      <c r="C351" s="136" t="s">
        <v>484</v>
      </c>
      <c r="D351" s="130" t="s">
        <v>483</v>
      </c>
      <c r="E351" s="130" t="s">
        <v>1944</v>
      </c>
      <c r="F351" s="140" t="s">
        <v>2854</v>
      </c>
      <c r="G351" s="134">
        <v>-17514696.949999999</v>
      </c>
      <c r="H351" s="134">
        <v>0</v>
      </c>
      <c r="I351" s="134">
        <v>0</v>
      </c>
      <c r="J351" s="134">
        <v>-18730244.189999998</v>
      </c>
      <c r="K351" s="134">
        <v>-18730244.190000001</v>
      </c>
      <c r="L351" s="132"/>
      <c r="M351" s="130" t="s">
        <v>2892</v>
      </c>
    </row>
    <row r="352" spans="1:13" ht="22.5" hidden="1" customHeight="1">
      <c r="A352" s="129">
        <v>44043</v>
      </c>
      <c r="B352" s="130" t="s">
        <v>2019</v>
      </c>
      <c r="C352" s="136" t="s">
        <v>486</v>
      </c>
      <c r="D352" s="130" t="s">
        <v>485</v>
      </c>
      <c r="E352" s="130" t="s">
        <v>2896</v>
      </c>
      <c r="F352" s="140" t="s">
        <v>2790</v>
      </c>
      <c r="G352" s="134">
        <v>15905053.539999999</v>
      </c>
      <c r="H352" s="134">
        <v>17795480</v>
      </c>
      <c r="I352" s="134">
        <v>14829566.666666668</v>
      </c>
      <c r="J352" s="134">
        <v>17395518.929999992</v>
      </c>
      <c r="K352" s="134">
        <v>2565952.2633333332</v>
      </c>
      <c r="L352" s="131">
        <v>17.302948366663895</v>
      </c>
      <c r="M352" s="130" t="s">
        <v>2892</v>
      </c>
    </row>
    <row r="353" spans="1:13" ht="22.5" hidden="1" customHeight="1">
      <c r="A353" s="129">
        <v>44043</v>
      </c>
      <c r="B353" s="130" t="s">
        <v>2019</v>
      </c>
      <c r="C353" s="136" t="s">
        <v>486</v>
      </c>
      <c r="D353" s="130" t="s">
        <v>485</v>
      </c>
      <c r="E353" s="130" t="s">
        <v>2896</v>
      </c>
      <c r="F353" s="140" t="s">
        <v>2792</v>
      </c>
      <c r="G353" s="134">
        <v>105640</v>
      </c>
      <c r="H353" s="134">
        <v>50000</v>
      </c>
      <c r="I353" s="134">
        <v>41666.666666666664</v>
      </c>
      <c r="J353" s="134">
        <v>60250</v>
      </c>
      <c r="K353" s="134">
        <v>18583.333333333332</v>
      </c>
      <c r="L353" s="131">
        <v>44.6</v>
      </c>
      <c r="M353" s="130" t="s">
        <v>2892</v>
      </c>
    </row>
    <row r="354" spans="1:13" ht="22.5" hidden="1" customHeight="1">
      <c r="A354" s="129">
        <v>44043</v>
      </c>
      <c r="B354" s="130" t="s">
        <v>2019</v>
      </c>
      <c r="C354" s="136" t="s">
        <v>486</v>
      </c>
      <c r="D354" s="130" t="s">
        <v>485</v>
      </c>
      <c r="E354" s="130" t="s">
        <v>2896</v>
      </c>
      <c r="F354" s="140" t="s">
        <v>2794</v>
      </c>
      <c r="G354" s="134">
        <v>308641</v>
      </c>
      <c r="H354" s="134">
        <v>110001</v>
      </c>
      <c r="I354" s="134">
        <v>91667.5</v>
      </c>
      <c r="J354" s="134">
        <v>0</v>
      </c>
      <c r="K354" s="134">
        <v>-91667.5</v>
      </c>
      <c r="L354" s="131">
        <v>-100</v>
      </c>
      <c r="M354" s="130" t="s">
        <v>2891</v>
      </c>
    </row>
    <row r="355" spans="1:13" ht="22.5" hidden="1" customHeight="1">
      <c r="A355" s="129">
        <v>44043</v>
      </c>
      <c r="B355" s="130" t="s">
        <v>2019</v>
      </c>
      <c r="C355" s="136" t="s">
        <v>486</v>
      </c>
      <c r="D355" s="130" t="s">
        <v>485</v>
      </c>
      <c r="E355" s="130" t="s">
        <v>2896</v>
      </c>
      <c r="F355" s="140" t="s">
        <v>2797</v>
      </c>
      <c r="G355" s="134">
        <v>4229704.74</v>
      </c>
      <c r="H355" s="134">
        <v>4090000</v>
      </c>
      <c r="I355" s="134">
        <v>3408333.3333333335</v>
      </c>
      <c r="J355" s="134">
        <v>3532760.11</v>
      </c>
      <c r="K355" s="134">
        <v>124426.77666666667</v>
      </c>
      <c r="L355" s="131">
        <v>3.65066337408313</v>
      </c>
      <c r="M355" s="130" t="s">
        <v>2892</v>
      </c>
    </row>
    <row r="356" spans="1:13" ht="22.5" hidden="1" customHeight="1">
      <c r="A356" s="129">
        <v>44043</v>
      </c>
      <c r="B356" s="130" t="s">
        <v>2019</v>
      </c>
      <c r="C356" s="136" t="s">
        <v>486</v>
      </c>
      <c r="D356" s="130" t="s">
        <v>485</v>
      </c>
      <c r="E356" s="130" t="s">
        <v>2896</v>
      </c>
      <c r="F356" s="140" t="s">
        <v>2799</v>
      </c>
      <c r="G356" s="134">
        <v>1614364.72</v>
      </c>
      <c r="H356" s="134">
        <v>1660000</v>
      </c>
      <c r="I356" s="134">
        <v>1383333.3333333335</v>
      </c>
      <c r="J356" s="134">
        <v>934245.4800000001</v>
      </c>
      <c r="K356" s="134">
        <v>-449087.85333333333</v>
      </c>
      <c r="L356" s="131">
        <v>-32.464182168674697</v>
      </c>
      <c r="M356" s="130" t="s">
        <v>2891</v>
      </c>
    </row>
    <row r="357" spans="1:13" ht="22.5" hidden="1" customHeight="1">
      <c r="A357" s="129">
        <v>44043</v>
      </c>
      <c r="B357" s="130" t="s">
        <v>2019</v>
      </c>
      <c r="C357" s="136" t="s">
        <v>486</v>
      </c>
      <c r="D357" s="130" t="s">
        <v>485</v>
      </c>
      <c r="E357" s="130" t="s">
        <v>2896</v>
      </c>
      <c r="F357" s="140" t="s">
        <v>2801</v>
      </c>
      <c r="G357" s="134">
        <v>1200</v>
      </c>
      <c r="H357" s="134">
        <v>0</v>
      </c>
      <c r="I357" s="134">
        <v>0</v>
      </c>
      <c r="J357" s="134">
        <v>0</v>
      </c>
      <c r="K357" s="134">
        <v>0</v>
      </c>
      <c r="L357" s="132"/>
      <c r="M357" s="130" t="s">
        <v>2892</v>
      </c>
    </row>
    <row r="358" spans="1:13" ht="22.5" hidden="1" customHeight="1">
      <c r="A358" s="129">
        <v>44043</v>
      </c>
      <c r="B358" s="130" t="s">
        <v>2019</v>
      </c>
      <c r="C358" s="136" t="s">
        <v>486</v>
      </c>
      <c r="D358" s="130" t="s">
        <v>485</v>
      </c>
      <c r="E358" s="130" t="s">
        <v>2896</v>
      </c>
      <c r="F358" s="140" t="s">
        <v>2803</v>
      </c>
      <c r="G358" s="134">
        <v>2518521.56</v>
      </c>
      <c r="H358" s="134">
        <v>2700000</v>
      </c>
      <c r="I358" s="134">
        <v>2250000</v>
      </c>
      <c r="J358" s="134">
        <v>1972401.56</v>
      </c>
      <c r="K358" s="134">
        <v>-277598.44</v>
      </c>
      <c r="L358" s="131">
        <v>-12.337708444444443</v>
      </c>
      <c r="M358" s="130" t="s">
        <v>2891</v>
      </c>
    </row>
    <row r="359" spans="1:13" ht="22.5" hidden="1" customHeight="1">
      <c r="A359" s="129">
        <v>44043</v>
      </c>
      <c r="B359" s="130" t="s">
        <v>2019</v>
      </c>
      <c r="C359" s="136" t="s">
        <v>486</v>
      </c>
      <c r="D359" s="130" t="s">
        <v>485</v>
      </c>
      <c r="E359" s="130" t="s">
        <v>2896</v>
      </c>
      <c r="F359" s="140" t="s">
        <v>2805</v>
      </c>
      <c r="G359" s="134">
        <v>19611423.199999999</v>
      </c>
      <c r="H359" s="134">
        <v>20700000</v>
      </c>
      <c r="I359" s="134">
        <v>17250000</v>
      </c>
      <c r="J359" s="134">
        <v>15962930</v>
      </c>
      <c r="K359" s="134">
        <v>-1287070</v>
      </c>
      <c r="L359" s="131">
        <v>-7.4612753623188413</v>
      </c>
      <c r="M359" s="130" t="s">
        <v>2891</v>
      </c>
    </row>
    <row r="360" spans="1:13" ht="22.5" hidden="1" customHeight="1">
      <c r="A360" s="129">
        <v>44043</v>
      </c>
      <c r="B360" s="130" t="s">
        <v>2019</v>
      </c>
      <c r="C360" s="136" t="s">
        <v>486</v>
      </c>
      <c r="D360" s="130" t="s">
        <v>485</v>
      </c>
      <c r="E360" s="130" t="s">
        <v>2896</v>
      </c>
      <c r="F360" s="140" t="s">
        <v>2807</v>
      </c>
      <c r="G360" s="134">
        <v>6826084.5</v>
      </c>
      <c r="H360" s="134">
        <v>4924000</v>
      </c>
      <c r="I360" s="134">
        <v>4103333.333333333</v>
      </c>
      <c r="J360" s="134">
        <v>5227158.9800000004</v>
      </c>
      <c r="K360" s="134">
        <v>1123825.6466666667</v>
      </c>
      <c r="L360" s="131">
        <v>27.388114865962635</v>
      </c>
      <c r="M360" s="130" t="s">
        <v>2892</v>
      </c>
    </row>
    <row r="361" spans="1:13" ht="22.5" hidden="1" customHeight="1">
      <c r="A361" s="129">
        <v>44043</v>
      </c>
      <c r="B361" s="130" t="s">
        <v>2019</v>
      </c>
      <c r="C361" s="136" t="s">
        <v>486</v>
      </c>
      <c r="D361" s="130" t="s">
        <v>485</v>
      </c>
      <c r="E361" s="130" t="s">
        <v>2896</v>
      </c>
      <c r="F361" s="140" t="s">
        <v>2870</v>
      </c>
      <c r="G361" s="134">
        <v>0</v>
      </c>
      <c r="H361" s="134">
        <v>0</v>
      </c>
      <c r="I361" s="134">
        <v>0</v>
      </c>
      <c r="J361" s="134">
        <v>0</v>
      </c>
      <c r="K361" s="134">
        <v>0</v>
      </c>
      <c r="L361" s="132"/>
      <c r="M361" s="130" t="s">
        <v>2892</v>
      </c>
    </row>
    <row r="362" spans="1:13" ht="22.5" hidden="1" customHeight="1">
      <c r="A362" s="129">
        <v>44043</v>
      </c>
      <c r="B362" s="130" t="s">
        <v>2019</v>
      </c>
      <c r="C362" s="136" t="s">
        <v>486</v>
      </c>
      <c r="D362" s="130" t="s">
        <v>485</v>
      </c>
      <c r="E362" s="130" t="s">
        <v>2896</v>
      </c>
      <c r="F362" s="140" t="s">
        <v>2809</v>
      </c>
      <c r="G362" s="134">
        <v>2524683.39</v>
      </c>
      <c r="H362" s="134">
        <v>779233.05</v>
      </c>
      <c r="I362" s="134">
        <v>649360.875</v>
      </c>
      <c r="J362" s="134">
        <v>779233.15</v>
      </c>
      <c r="K362" s="134">
        <v>129872.27499999999</v>
      </c>
      <c r="L362" s="131">
        <v>20.000015399757491</v>
      </c>
      <c r="M362" s="130" t="s">
        <v>2892</v>
      </c>
    </row>
    <row r="363" spans="1:13" ht="22.5" hidden="1" customHeight="1">
      <c r="A363" s="129">
        <v>44043</v>
      </c>
      <c r="B363" s="130" t="s">
        <v>2019</v>
      </c>
      <c r="C363" s="136" t="s">
        <v>486</v>
      </c>
      <c r="D363" s="130" t="s">
        <v>485</v>
      </c>
      <c r="E363" s="130" t="s">
        <v>2896</v>
      </c>
      <c r="F363" s="140" t="s">
        <v>2865</v>
      </c>
      <c r="G363" s="134">
        <v>641781.31999999995</v>
      </c>
      <c r="H363" s="134">
        <v>585000</v>
      </c>
      <c r="I363" s="134">
        <v>487500</v>
      </c>
      <c r="J363" s="134">
        <v>442962.52</v>
      </c>
      <c r="K363" s="134">
        <v>-44537.48</v>
      </c>
      <c r="L363" s="131">
        <v>-9.1358933333333336</v>
      </c>
      <c r="M363" s="130" t="s">
        <v>2891</v>
      </c>
    </row>
    <row r="364" spans="1:13" ht="22.5" hidden="1" customHeight="1">
      <c r="A364" s="129">
        <v>44043</v>
      </c>
      <c r="B364" s="130" t="s">
        <v>2019</v>
      </c>
      <c r="C364" s="136" t="s">
        <v>486</v>
      </c>
      <c r="D364" s="130" t="s">
        <v>485</v>
      </c>
      <c r="E364" s="130" t="s">
        <v>2896</v>
      </c>
      <c r="F364" s="141" t="s">
        <v>2812</v>
      </c>
      <c r="G364" s="134">
        <v>3728361.72</v>
      </c>
      <c r="H364" s="134">
        <v>4000000</v>
      </c>
      <c r="I364" s="134">
        <v>3333333.3333333335</v>
      </c>
      <c r="J364" s="134">
        <v>2917600.89</v>
      </c>
      <c r="K364" s="134">
        <v>-415732.44333333336</v>
      </c>
      <c r="L364" s="131">
        <v>-12.4719733</v>
      </c>
      <c r="M364" s="130" t="s">
        <v>2892</v>
      </c>
    </row>
    <row r="365" spans="1:13" ht="22.5" hidden="1" customHeight="1">
      <c r="A365" s="129">
        <v>44043</v>
      </c>
      <c r="B365" s="130" t="s">
        <v>2019</v>
      </c>
      <c r="C365" s="136" t="s">
        <v>486</v>
      </c>
      <c r="D365" s="130" t="s">
        <v>485</v>
      </c>
      <c r="E365" s="130" t="s">
        <v>2896</v>
      </c>
      <c r="F365" s="141" t="s">
        <v>2814</v>
      </c>
      <c r="G365" s="134">
        <v>1020722.9</v>
      </c>
      <c r="H365" s="134">
        <v>1300000</v>
      </c>
      <c r="I365" s="134">
        <v>1083333.3333333333</v>
      </c>
      <c r="J365" s="134">
        <v>1374385.82</v>
      </c>
      <c r="K365" s="134">
        <v>291052.48666666663</v>
      </c>
      <c r="L365" s="131">
        <v>26.866383384615386</v>
      </c>
      <c r="M365" s="130" t="s">
        <v>2891</v>
      </c>
    </row>
    <row r="366" spans="1:13" ht="22.5" hidden="1" customHeight="1">
      <c r="A366" s="129">
        <v>44043</v>
      </c>
      <c r="B366" s="130" t="s">
        <v>2019</v>
      </c>
      <c r="C366" s="136" t="s">
        <v>486</v>
      </c>
      <c r="D366" s="130" t="s">
        <v>485</v>
      </c>
      <c r="E366" s="130" t="s">
        <v>2896</v>
      </c>
      <c r="F366" s="141" t="s">
        <v>2816</v>
      </c>
      <c r="G366" s="134">
        <v>271106.81</v>
      </c>
      <c r="H366" s="134">
        <v>241000</v>
      </c>
      <c r="I366" s="134">
        <v>200833.33333333334</v>
      </c>
      <c r="J366" s="134">
        <v>247157.93</v>
      </c>
      <c r="K366" s="134">
        <v>46324.596666666672</v>
      </c>
      <c r="L366" s="131">
        <v>23.066189211618255</v>
      </c>
      <c r="M366" s="130" t="s">
        <v>2891</v>
      </c>
    </row>
    <row r="367" spans="1:13" ht="22.5" hidden="1" customHeight="1">
      <c r="A367" s="129">
        <v>44043</v>
      </c>
      <c r="B367" s="130" t="s">
        <v>2019</v>
      </c>
      <c r="C367" s="136" t="s">
        <v>486</v>
      </c>
      <c r="D367" s="130" t="s">
        <v>485</v>
      </c>
      <c r="E367" s="130" t="s">
        <v>2896</v>
      </c>
      <c r="F367" s="141" t="s">
        <v>2818</v>
      </c>
      <c r="G367" s="134">
        <v>1566354.17</v>
      </c>
      <c r="H367" s="134">
        <v>1480000</v>
      </c>
      <c r="I367" s="134">
        <v>1233333.3333333333</v>
      </c>
      <c r="J367" s="134">
        <v>1304103.5</v>
      </c>
      <c r="K367" s="134">
        <v>70770.166666666672</v>
      </c>
      <c r="L367" s="131">
        <v>5.7381216216216213</v>
      </c>
      <c r="M367" s="130" t="s">
        <v>2891</v>
      </c>
    </row>
    <row r="368" spans="1:13" ht="22.5" hidden="1" customHeight="1">
      <c r="A368" s="129">
        <v>44043</v>
      </c>
      <c r="B368" s="130" t="s">
        <v>2019</v>
      </c>
      <c r="C368" s="136" t="s">
        <v>486</v>
      </c>
      <c r="D368" s="130" t="s">
        <v>485</v>
      </c>
      <c r="E368" s="130" t="s">
        <v>2896</v>
      </c>
      <c r="F368" s="141" t="s">
        <v>2820</v>
      </c>
      <c r="G368" s="134">
        <v>19629423.199999999</v>
      </c>
      <c r="H368" s="134">
        <v>20700000</v>
      </c>
      <c r="I368" s="134">
        <v>17250000</v>
      </c>
      <c r="J368" s="134">
        <v>15974930</v>
      </c>
      <c r="K368" s="134">
        <v>-1275070</v>
      </c>
      <c r="L368" s="131">
        <v>-7.3917101449275364</v>
      </c>
      <c r="M368" s="130" t="s">
        <v>2892</v>
      </c>
    </row>
    <row r="369" spans="1:13" ht="22.5" hidden="1" customHeight="1">
      <c r="A369" s="129">
        <v>44043</v>
      </c>
      <c r="B369" s="130" t="s">
        <v>2019</v>
      </c>
      <c r="C369" s="136" t="s">
        <v>486</v>
      </c>
      <c r="D369" s="130" t="s">
        <v>485</v>
      </c>
      <c r="E369" s="130" t="s">
        <v>2896</v>
      </c>
      <c r="F369" s="141" t="s">
        <v>2822</v>
      </c>
      <c r="G369" s="134">
        <v>4488809.2</v>
      </c>
      <c r="H369" s="134">
        <v>3995000</v>
      </c>
      <c r="I369" s="134">
        <v>3329166.6666666665</v>
      </c>
      <c r="J369" s="134">
        <v>3759393.3</v>
      </c>
      <c r="K369" s="134">
        <v>430226.63333333336</v>
      </c>
      <c r="L369" s="131">
        <v>12.92295269086358</v>
      </c>
      <c r="M369" s="130" t="s">
        <v>2891</v>
      </c>
    </row>
    <row r="370" spans="1:13" ht="22.5" hidden="1" customHeight="1">
      <c r="A370" s="129">
        <v>44043</v>
      </c>
      <c r="B370" s="130" t="s">
        <v>2019</v>
      </c>
      <c r="C370" s="136" t="s">
        <v>486</v>
      </c>
      <c r="D370" s="130" t="s">
        <v>485</v>
      </c>
      <c r="E370" s="130" t="s">
        <v>2896</v>
      </c>
      <c r="F370" s="141" t="s">
        <v>2823</v>
      </c>
      <c r="G370" s="134">
        <v>9932331.4399999995</v>
      </c>
      <c r="H370" s="134">
        <v>9382000</v>
      </c>
      <c r="I370" s="134">
        <v>7818333.333333333</v>
      </c>
      <c r="J370" s="134">
        <v>8087382.3399999999</v>
      </c>
      <c r="K370" s="134">
        <v>269049.00666666671</v>
      </c>
      <c r="L370" s="131">
        <v>3.4412578128330846</v>
      </c>
      <c r="M370" s="130" t="s">
        <v>2891</v>
      </c>
    </row>
    <row r="371" spans="1:13" ht="22.5" hidden="1" customHeight="1">
      <c r="A371" s="129">
        <v>44043</v>
      </c>
      <c r="B371" s="130" t="s">
        <v>2019</v>
      </c>
      <c r="C371" s="136" t="s">
        <v>486</v>
      </c>
      <c r="D371" s="130" t="s">
        <v>485</v>
      </c>
      <c r="E371" s="130" t="s">
        <v>2896</v>
      </c>
      <c r="F371" s="141" t="s">
        <v>2825</v>
      </c>
      <c r="G371" s="134">
        <v>1230183.07</v>
      </c>
      <c r="H371" s="134">
        <v>1160600</v>
      </c>
      <c r="I371" s="134">
        <v>967166.66666666663</v>
      </c>
      <c r="J371" s="134">
        <v>763831.6</v>
      </c>
      <c r="K371" s="134">
        <v>-203335.06666666665</v>
      </c>
      <c r="L371" s="131">
        <v>-21.023787696019301</v>
      </c>
      <c r="M371" s="130" t="s">
        <v>2892</v>
      </c>
    </row>
    <row r="372" spans="1:13" ht="22.5" hidden="1" customHeight="1">
      <c r="A372" s="129">
        <v>44043</v>
      </c>
      <c r="B372" s="130" t="s">
        <v>2019</v>
      </c>
      <c r="C372" s="136" t="s">
        <v>486</v>
      </c>
      <c r="D372" s="130" t="s">
        <v>485</v>
      </c>
      <c r="E372" s="130" t="s">
        <v>2896</v>
      </c>
      <c r="F372" s="141" t="s">
        <v>2827</v>
      </c>
      <c r="G372" s="134">
        <v>2990527.2</v>
      </c>
      <c r="H372" s="134">
        <v>2270300</v>
      </c>
      <c r="I372" s="134">
        <v>1891916.6666666665</v>
      </c>
      <c r="J372" s="134">
        <v>2514398.31</v>
      </c>
      <c r="K372" s="134">
        <v>622481.64333333331</v>
      </c>
      <c r="L372" s="131">
        <v>32.902170285865303</v>
      </c>
      <c r="M372" s="130" t="s">
        <v>2891</v>
      </c>
    </row>
    <row r="373" spans="1:13" ht="22.5" hidden="1" customHeight="1">
      <c r="A373" s="129">
        <v>44043</v>
      </c>
      <c r="B373" s="130" t="s">
        <v>2019</v>
      </c>
      <c r="C373" s="136" t="s">
        <v>486</v>
      </c>
      <c r="D373" s="130" t="s">
        <v>485</v>
      </c>
      <c r="E373" s="130" t="s">
        <v>2896</v>
      </c>
      <c r="F373" s="141" t="s">
        <v>2829</v>
      </c>
      <c r="G373" s="134">
        <v>1726136.42</v>
      </c>
      <c r="H373" s="134">
        <v>1757000</v>
      </c>
      <c r="I373" s="134">
        <v>1464166.6666666667</v>
      </c>
      <c r="J373" s="134">
        <v>1521101.09</v>
      </c>
      <c r="K373" s="134">
        <v>56934.423333333332</v>
      </c>
      <c r="L373" s="131">
        <v>3.8885206602162778</v>
      </c>
      <c r="M373" s="130" t="s">
        <v>2891</v>
      </c>
    </row>
    <row r="374" spans="1:13" ht="22.5" hidden="1" customHeight="1">
      <c r="A374" s="129">
        <v>44043</v>
      </c>
      <c r="B374" s="130" t="s">
        <v>2019</v>
      </c>
      <c r="C374" s="136" t="s">
        <v>486</v>
      </c>
      <c r="D374" s="130" t="s">
        <v>485</v>
      </c>
      <c r="E374" s="130" t="s">
        <v>2896</v>
      </c>
      <c r="F374" s="141" t="s">
        <v>2831</v>
      </c>
      <c r="G374" s="134">
        <v>2549360.04</v>
      </c>
      <c r="H374" s="134">
        <v>1725000</v>
      </c>
      <c r="I374" s="134">
        <v>1437500</v>
      </c>
      <c r="J374" s="134">
        <v>1954908.4000000001</v>
      </c>
      <c r="K374" s="134">
        <v>517408.4</v>
      </c>
      <c r="L374" s="131">
        <v>35.993627826086957</v>
      </c>
      <c r="M374" s="130" t="s">
        <v>2891</v>
      </c>
    </row>
    <row r="375" spans="1:13" ht="22.5" hidden="1" customHeight="1">
      <c r="A375" s="129">
        <v>44043</v>
      </c>
      <c r="B375" s="130" t="s">
        <v>2019</v>
      </c>
      <c r="C375" s="136" t="s">
        <v>486</v>
      </c>
      <c r="D375" s="130" t="s">
        <v>485</v>
      </c>
      <c r="E375" s="130" t="s">
        <v>2896</v>
      </c>
      <c r="F375" s="141" t="s">
        <v>2833</v>
      </c>
      <c r="G375" s="134">
        <v>4235371.7699999996</v>
      </c>
      <c r="H375" s="134">
        <v>4236573.24</v>
      </c>
      <c r="I375" s="134">
        <v>3530477.7</v>
      </c>
      <c r="J375" s="134">
        <v>3728053.6500000004</v>
      </c>
      <c r="K375" s="134">
        <v>197575.95</v>
      </c>
      <c r="L375" s="131">
        <v>5.5962950849399222</v>
      </c>
      <c r="M375" s="130" t="s">
        <v>2891</v>
      </c>
    </row>
    <row r="376" spans="1:13" ht="22.5" hidden="1" customHeight="1">
      <c r="A376" s="129">
        <v>44043</v>
      </c>
      <c r="B376" s="130" t="s">
        <v>2019</v>
      </c>
      <c r="C376" s="136" t="s">
        <v>486</v>
      </c>
      <c r="D376" s="130" t="s">
        <v>485</v>
      </c>
      <c r="E376" s="130" t="s">
        <v>2896</v>
      </c>
      <c r="F376" s="141" t="s">
        <v>2835</v>
      </c>
      <c r="G376" s="134">
        <v>40983</v>
      </c>
      <c r="H376" s="134">
        <v>12000</v>
      </c>
      <c r="I376" s="134">
        <v>10000</v>
      </c>
      <c r="J376" s="134">
        <v>0</v>
      </c>
      <c r="K376" s="134">
        <v>-10000</v>
      </c>
      <c r="L376" s="131">
        <v>-100</v>
      </c>
      <c r="M376" s="130" t="s">
        <v>2892</v>
      </c>
    </row>
    <row r="377" spans="1:13" ht="22.5" hidden="1" customHeight="1">
      <c r="A377" s="129">
        <v>44043</v>
      </c>
      <c r="B377" s="130" t="s">
        <v>2019</v>
      </c>
      <c r="C377" s="136" t="s">
        <v>486</v>
      </c>
      <c r="D377" s="130" t="s">
        <v>485</v>
      </c>
      <c r="E377" s="130" t="s">
        <v>2896</v>
      </c>
      <c r="F377" s="141" t="s">
        <v>2837</v>
      </c>
      <c r="G377" s="134">
        <v>141360</v>
      </c>
      <c r="H377" s="134">
        <v>1310000</v>
      </c>
      <c r="I377" s="134">
        <v>1091666.6666666665</v>
      </c>
      <c r="J377" s="134">
        <v>2092852.82</v>
      </c>
      <c r="K377" s="134">
        <v>1001186.1533333333</v>
      </c>
      <c r="L377" s="131">
        <v>91.711708702290068</v>
      </c>
      <c r="M377" s="130" t="s">
        <v>2891</v>
      </c>
    </row>
    <row r="378" spans="1:13" ht="22.5" hidden="1" customHeight="1">
      <c r="A378" s="129">
        <v>44043</v>
      </c>
      <c r="B378" s="130" t="s">
        <v>2019</v>
      </c>
      <c r="C378" s="136" t="s">
        <v>486</v>
      </c>
      <c r="D378" s="130" t="s">
        <v>485</v>
      </c>
      <c r="E378" s="130" t="s">
        <v>2896</v>
      </c>
      <c r="F378" s="141" t="s">
        <v>2872</v>
      </c>
      <c r="G378" s="134">
        <v>0</v>
      </c>
      <c r="H378" s="134">
        <v>0</v>
      </c>
      <c r="I378" s="134">
        <v>0</v>
      </c>
      <c r="J378" s="134">
        <v>0</v>
      </c>
      <c r="K378" s="134">
        <v>0</v>
      </c>
      <c r="L378" s="132"/>
      <c r="M378" s="130" t="s">
        <v>2891</v>
      </c>
    </row>
    <row r="379" spans="1:13" ht="22.5" hidden="1" customHeight="1">
      <c r="A379" s="129">
        <v>44043</v>
      </c>
      <c r="B379" s="130" t="s">
        <v>2019</v>
      </c>
      <c r="C379" s="136" t="s">
        <v>486</v>
      </c>
      <c r="D379" s="130" t="s">
        <v>485</v>
      </c>
      <c r="E379" s="130" t="s">
        <v>1944</v>
      </c>
      <c r="F379" s="145" t="s">
        <v>2852</v>
      </c>
      <c r="G379" s="134">
        <v>-4461139.75</v>
      </c>
      <c r="H379" s="134">
        <v>0</v>
      </c>
      <c r="I379" s="134">
        <v>0</v>
      </c>
      <c r="J379" s="134">
        <v>-5340912.8099999996</v>
      </c>
      <c r="K379" s="134">
        <v>-5340912.8099999996</v>
      </c>
      <c r="L379" s="132"/>
      <c r="M379" s="130" t="s">
        <v>2891</v>
      </c>
    </row>
    <row r="380" spans="1:13" ht="22.5" hidden="1" customHeight="1">
      <c r="A380" s="129">
        <v>44043</v>
      </c>
      <c r="B380" s="130" t="s">
        <v>2019</v>
      </c>
      <c r="C380" s="136" t="s">
        <v>486</v>
      </c>
      <c r="D380" s="130" t="s">
        <v>485</v>
      </c>
      <c r="E380" s="130" t="s">
        <v>1944</v>
      </c>
      <c r="F380" s="145" t="s">
        <v>2853</v>
      </c>
      <c r="G380" s="134">
        <v>3652406.55</v>
      </c>
      <c r="H380" s="134">
        <v>0</v>
      </c>
      <c r="I380" s="134">
        <v>0</v>
      </c>
      <c r="J380" s="134">
        <v>5025878.66</v>
      </c>
      <c r="K380" s="134">
        <v>5025878.66</v>
      </c>
      <c r="L380" s="132"/>
      <c r="M380" s="130" t="s">
        <v>2892</v>
      </c>
    </row>
    <row r="381" spans="1:13" ht="22.5" hidden="1" customHeight="1">
      <c r="A381" s="129">
        <v>44043</v>
      </c>
      <c r="B381" s="130" t="s">
        <v>2019</v>
      </c>
      <c r="C381" s="136" t="s">
        <v>486</v>
      </c>
      <c r="D381" s="130" t="s">
        <v>485</v>
      </c>
      <c r="E381" s="130" t="s">
        <v>1944</v>
      </c>
      <c r="F381" s="145" t="s">
        <v>2854</v>
      </c>
      <c r="G381" s="134">
        <v>-13544343.539999999</v>
      </c>
      <c r="H381" s="134">
        <v>0</v>
      </c>
      <c r="I381" s="134">
        <v>0</v>
      </c>
      <c r="J381" s="134">
        <v>-15973639.740000002</v>
      </c>
      <c r="K381" s="134">
        <v>-15973639.74</v>
      </c>
      <c r="L381" s="132"/>
      <c r="M381" s="130" t="s">
        <v>2892</v>
      </c>
    </row>
    <row r="382" spans="1:13" ht="22.5" customHeight="1">
      <c r="A382" s="129">
        <v>44043</v>
      </c>
      <c r="B382" s="130" t="s">
        <v>2019</v>
      </c>
      <c r="C382" s="136" t="s">
        <v>488</v>
      </c>
      <c r="D382" s="130" t="s">
        <v>487</v>
      </c>
      <c r="E382" s="130" t="s">
        <v>2896</v>
      </c>
      <c r="F382" s="143" t="s">
        <v>2790</v>
      </c>
      <c r="G382" s="134">
        <v>20820366.219999999</v>
      </c>
      <c r="H382" s="134">
        <v>17300000</v>
      </c>
      <c r="I382" s="134">
        <v>14416666.666666668</v>
      </c>
      <c r="J382" s="134">
        <v>15565129.709999997</v>
      </c>
      <c r="K382" s="134">
        <v>1148463.0433333332</v>
      </c>
      <c r="L382" s="131">
        <v>7.9662176416184973</v>
      </c>
      <c r="M382" s="130" t="s">
        <v>2892</v>
      </c>
    </row>
    <row r="383" spans="1:13" ht="22.5" customHeight="1">
      <c r="A383" s="129">
        <v>44043</v>
      </c>
      <c r="B383" s="130" t="s">
        <v>2019</v>
      </c>
      <c r="C383" s="136" t="s">
        <v>488</v>
      </c>
      <c r="D383" s="130" t="s">
        <v>487</v>
      </c>
      <c r="E383" s="130" t="s">
        <v>2896</v>
      </c>
      <c r="F383" s="143" t="s">
        <v>2792</v>
      </c>
      <c r="G383" s="134">
        <v>50600</v>
      </c>
      <c r="H383" s="134">
        <v>20000</v>
      </c>
      <c r="I383" s="134">
        <v>16666.666666666668</v>
      </c>
      <c r="J383" s="134">
        <v>24000</v>
      </c>
      <c r="K383" s="134">
        <v>7333.3333333333339</v>
      </c>
      <c r="L383" s="131">
        <v>44</v>
      </c>
      <c r="M383" s="130" t="s">
        <v>2892</v>
      </c>
    </row>
    <row r="384" spans="1:13" ht="22.5" customHeight="1">
      <c r="A384" s="129">
        <v>44043</v>
      </c>
      <c r="B384" s="130" t="s">
        <v>2019</v>
      </c>
      <c r="C384" s="136" t="s">
        <v>488</v>
      </c>
      <c r="D384" s="130" t="s">
        <v>487</v>
      </c>
      <c r="E384" s="130" t="s">
        <v>2896</v>
      </c>
      <c r="F384" s="143" t="s">
        <v>2794</v>
      </c>
      <c r="G384" s="134">
        <v>12967</v>
      </c>
      <c r="H384" s="134">
        <v>40000</v>
      </c>
      <c r="I384" s="134">
        <v>33333.333333333336</v>
      </c>
      <c r="J384" s="134">
        <v>28294.1</v>
      </c>
      <c r="K384" s="134">
        <v>-5039.2333333333336</v>
      </c>
      <c r="L384" s="131">
        <v>-15.117699999999999</v>
      </c>
      <c r="M384" s="130" t="s">
        <v>2891</v>
      </c>
    </row>
    <row r="385" spans="1:13" ht="22.5" customHeight="1">
      <c r="A385" s="129">
        <v>44043</v>
      </c>
      <c r="B385" s="130" t="s">
        <v>2019</v>
      </c>
      <c r="C385" s="136" t="s">
        <v>488</v>
      </c>
      <c r="D385" s="130" t="s">
        <v>487</v>
      </c>
      <c r="E385" s="130" t="s">
        <v>2896</v>
      </c>
      <c r="F385" s="143" t="s">
        <v>2797</v>
      </c>
      <c r="G385" s="134">
        <v>5333694.42</v>
      </c>
      <c r="H385" s="134">
        <v>5300000</v>
      </c>
      <c r="I385" s="134">
        <v>4416666.666666666</v>
      </c>
      <c r="J385" s="134">
        <v>3974823.62</v>
      </c>
      <c r="K385" s="134">
        <v>-441843.04666666663</v>
      </c>
      <c r="L385" s="131">
        <v>-10.003993509433963</v>
      </c>
      <c r="M385" s="130" t="s">
        <v>2891</v>
      </c>
    </row>
    <row r="386" spans="1:13" ht="22.5" customHeight="1">
      <c r="A386" s="129">
        <v>44043</v>
      </c>
      <c r="B386" s="130" t="s">
        <v>2019</v>
      </c>
      <c r="C386" s="136" t="s">
        <v>488</v>
      </c>
      <c r="D386" s="130" t="s">
        <v>487</v>
      </c>
      <c r="E386" s="130" t="s">
        <v>2896</v>
      </c>
      <c r="F386" s="143" t="s">
        <v>2799</v>
      </c>
      <c r="G386" s="134">
        <v>1353255.06</v>
      </c>
      <c r="H386" s="134">
        <v>1300000</v>
      </c>
      <c r="I386" s="134">
        <v>1083333.3333333333</v>
      </c>
      <c r="J386" s="134">
        <v>979617.39999999991</v>
      </c>
      <c r="K386" s="134">
        <v>-103715.93333333333</v>
      </c>
      <c r="L386" s="131">
        <v>-9.5737784615384616</v>
      </c>
      <c r="M386" s="130" t="s">
        <v>2891</v>
      </c>
    </row>
    <row r="387" spans="1:13" ht="22.5" customHeight="1">
      <c r="A387" s="129">
        <v>44043</v>
      </c>
      <c r="B387" s="130" t="s">
        <v>2019</v>
      </c>
      <c r="C387" s="136" t="s">
        <v>488</v>
      </c>
      <c r="D387" s="130" t="s">
        <v>487</v>
      </c>
      <c r="E387" s="130" t="s">
        <v>2896</v>
      </c>
      <c r="F387" s="143" t="s">
        <v>2801</v>
      </c>
      <c r="G387" s="134">
        <v>1315</v>
      </c>
      <c r="H387" s="134">
        <v>1000</v>
      </c>
      <c r="I387" s="134">
        <v>833.33333333333326</v>
      </c>
      <c r="J387" s="134">
        <v>6134</v>
      </c>
      <c r="K387" s="134">
        <v>5300.6666666666661</v>
      </c>
      <c r="L387" s="131">
        <v>636.07999999999993</v>
      </c>
      <c r="M387" s="130" t="s">
        <v>2892</v>
      </c>
    </row>
    <row r="388" spans="1:13" ht="22.5" customHeight="1">
      <c r="A388" s="129">
        <v>44043</v>
      </c>
      <c r="B388" s="130" t="s">
        <v>2019</v>
      </c>
      <c r="C388" s="136" t="s">
        <v>488</v>
      </c>
      <c r="D388" s="130" t="s">
        <v>487</v>
      </c>
      <c r="E388" s="130" t="s">
        <v>2896</v>
      </c>
      <c r="F388" s="143" t="s">
        <v>2803</v>
      </c>
      <c r="G388" s="134">
        <v>2385890.2000000002</v>
      </c>
      <c r="H388" s="134">
        <v>2200000</v>
      </c>
      <c r="I388" s="134">
        <v>1833333.3333333333</v>
      </c>
      <c r="J388" s="134">
        <v>1895626.1099999999</v>
      </c>
      <c r="K388" s="134">
        <v>62292.776666666672</v>
      </c>
      <c r="L388" s="131">
        <v>3.3977878181818184</v>
      </c>
      <c r="M388" s="130" t="s">
        <v>2892</v>
      </c>
    </row>
    <row r="389" spans="1:13" ht="22.5" customHeight="1">
      <c r="A389" s="129">
        <v>44043</v>
      </c>
      <c r="B389" s="130" t="s">
        <v>2019</v>
      </c>
      <c r="C389" s="136" t="s">
        <v>488</v>
      </c>
      <c r="D389" s="130" t="s">
        <v>487</v>
      </c>
      <c r="E389" s="130" t="s">
        <v>2896</v>
      </c>
      <c r="F389" s="143" t="s">
        <v>2805</v>
      </c>
      <c r="G389" s="134">
        <v>24192480.75</v>
      </c>
      <c r="H389" s="134">
        <v>25000000</v>
      </c>
      <c r="I389" s="134">
        <v>20833333.333333332</v>
      </c>
      <c r="J389" s="134">
        <v>20960719.350000001</v>
      </c>
      <c r="K389" s="134">
        <v>127386.01666666666</v>
      </c>
      <c r="L389" s="131">
        <v>0.61145287999999998</v>
      </c>
      <c r="M389" s="130" t="s">
        <v>2892</v>
      </c>
    </row>
    <row r="390" spans="1:13" ht="22.5" customHeight="1">
      <c r="A390" s="129">
        <v>44043</v>
      </c>
      <c r="B390" s="130" t="s">
        <v>2019</v>
      </c>
      <c r="C390" s="136" t="s">
        <v>488</v>
      </c>
      <c r="D390" s="130" t="s">
        <v>487</v>
      </c>
      <c r="E390" s="130" t="s">
        <v>2896</v>
      </c>
      <c r="F390" s="143" t="s">
        <v>2807</v>
      </c>
      <c r="G390" s="134">
        <v>4332009.33</v>
      </c>
      <c r="H390" s="134">
        <v>4000000</v>
      </c>
      <c r="I390" s="134">
        <v>3333333.3333333335</v>
      </c>
      <c r="J390" s="134">
        <v>3795261.8500000006</v>
      </c>
      <c r="K390" s="134">
        <v>461928.51666666666</v>
      </c>
      <c r="L390" s="131">
        <v>13.857855499999999</v>
      </c>
      <c r="M390" s="130" t="s">
        <v>2892</v>
      </c>
    </row>
    <row r="391" spans="1:13" ht="22.5" customHeight="1">
      <c r="A391" s="129">
        <v>44043</v>
      </c>
      <c r="B391" s="130" t="s">
        <v>2019</v>
      </c>
      <c r="C391" s="136" t="s">
        <v>488</v>
      </c>
      <c r="D391" s="130" t="s">
        <v>487</v>
      </c>
      <c r="E391" s="130" t="s">
        <v>2896</v>
      </c>
      <c r="F391" s="143" t="s">
        <v>2870</v>
      </c>
      <c r="G391" s="134">
        <v>0</v>
      </c>
      <c r="H391" s="134">
        <v>0</v>
      </c>
      <c r="I391" s="134">
        <v>0</v>
      </c>
      <c r="J391" s="134">
        <v>0</v>
      </c>
      <c r="K391" s="134">
        <v>0</v>
      </c>
      <c r="L391" s="132"/>
      <c r="M391" s="130" t="s">
        <v>2892</v>
      </c>
    </row>
    <row r="392" spans="1:13" ht="22.5" customHeight="1">
      <c r="A392" s="129">
        <v>44043</v>
      </c>
      <c r="B392" s="130" t="s">
        <v>2019</v>
      </c>
      <c r="C392" s="136" t="s">
        <v>488</v>
      </c>
      <c r="D392" s="130" t="s">
        <v>487</v>
      </c>
      <c r="E392" s="130" t="s">
        <v>2896</v>
      </c>
      <c r="F392" s="143" t="s">
        <v>2809</v>
      </c>
      <c r="G392" s="134">
        <v>1092457.94</v>
      </c>
      <c r="H392" s="134">
        <v>899734.82</v>
      </c>
      <c r="I392" s="134">
        <v>749779.01666666672</v>
      </c>
      <c r="J392" s="134">
        <v>899734.82</v>
      </c>
      <c r="K392" s="134">
        <v>149955.80333333334</v>
      </c>
      <c r="L392" s="131">
        <v>20</v>
      </c>
      <c r="M392" s="130" t="s">
        <v>2892</v>
      </c>
    </row>
    <row r="393" spans="1:13" ht="22.5" customHeight="1">
      <c r="A393" s="129">
        <v>44043</v>
      </c>
      <c r="B393" s="130" t="s">
        <v>2019</v>
      </c>
      <c r="C393" s="136" t="s">
        <v>488</v>
      </c>
      <c r="D393" s="130" t="s">
        <v>487</v>
      </c>
      <c r="E393" s="130" t="s">
        <v>2896</v>
      </c>
      <c r="F393" s="143" t="s">
        <v>2865</v>
      </c>
      <c r="G393" s="134">
        <v>530906.37</v>
      </c>
      <c r="H393" s="134">
        <v>500000</v>
      </c>
      <c r="I393" s="134">
        <v>416666.66666666669</v>
      </c>
      <c r="J393" s="134">
        <v>440658.36999999994</v>
      </c>
      <c r="K393" s="134">
        <v>23991.703333333335</v>
      </c>
      <c r="L393" s="131">
        <v>5.7580087999999998</v>
      </c>
      <c r="M393" s="130" t="s">
        <v>2892</v>
      </c>
    </row>
    <row r="394" spans="1:13" ht="22.5" customHeight="1">
      <c r="A394" s="129">
        <v>44043</v>
      </c>
      <c r="B394" s="130" t="s">
        <v>2019</v>
      </c>
      <c r="C394" s="136" t="s">
        <v>488</v>
      </c>
      <c r="D394" s="130" t="s">
        <v>487</v>
      </c>
      <c r="E394" s="130" t="s">
        <v>2896</v>
      </c>
      <c r="F394" s="141" t="s">
        <v>2812</v>
      </c>
      <c r="G394" s="134">
        <v>3999111.51</v>
      </c>
      <c r="H394" s="134">
        <v>3990000</v>
      </c>
      <c r="I394" s="134">
        <v>3325000</v>
      </c>
      <c r="J394" s="134">
        <v>3338989.79</v>
      </c>
      <c r="K394" s="134">
        <v>13989.79</v>
      </c>
      <c r="L394" s="131">
        <v>0.42074556390977441</v>
      </c>
      <c r="M394" s="130" t="s">
        <v>2891</v>
      </c>
    </row>
    <row r="395" spans="1:13" ht="22.5" customHeight="1">
      <c r="A395" s="129">
        <v>44043</v>
      </c>
      <c r="B395" s="130" t="s">
        <v>2019</v>
      </c>
      <c r="C395" s="136" t="s">
        <v>488</v>
      </c>
      <c r="D395" s="130" t="s">
        <v>487</v>
      </c>
      <c r="E395" s="130" t="s">
        <v>2896</v>
      </c>
      <c r="F395" s="141" t="s">
        <v>2814</v>
      </c>
      <c r="G395" s="134">
        <v>796556.25</v>
      </c>
      <c r="H395" s="134">
        <v>1100000</v>
      </c>
      <c r="I395" s="134">
        <v>916666.66666666663</v>
      </c>
      <c r="J395" s="134">
        <v>955092.68</v>
      </c>
      <c r="K395" s="134">
        <v>38426.013333333329</v>
      </c>
      <c r="L395" s="131">
        <v>4.1919287272727281</v>
      </c>
      <c r="M395" s="130" t="s">
        <v>2891</v>
      </c>
    </row>
    <row r="396" spans="1:13" ht="22.5" customHeight="1">
      <c r="A396" s="129">
        <v>44043</v>
      </c>
      <c r="B396" s="130" t="s">
        <v>2019</v>
      </c>
      <c r="C396" s="136" t="s">
        <v>488</v>
      </c>
      <c r="D396" s="130" t="s">
        <v>487</v>
      </c>
      <c r="E396" s="130" t="s">
        <v>2896</v>
      </c>
      <c r="F396" s="141" t="s">
        <v>2816</v>
      </c>
      <c r="G396" s="134">
        <v>63237.2</v>
      </c>
      <c r="H396" s="134">
        <v>70000</v>
      </c>
      <c r="I396" s="134">
        <v>58333.333333333336</v>
      </c>
      <c r="J396" s="134">
        <v>58476.19</v>
      </c>
      <c r="K396" s="134">
        <v>142.85666666666668</v>
      </c>
      <c r="L396" s="131">
        <v>0.24489714285714287</v>
      </c>
      <c r="M396" s="130" t="s">
        <v>2891</v>
      </c>
    </row>
    <row r="397" spans="1:13" ht="22.5" customHeight="1">
      <c r="A397" s="129">
        <v>44043</v>
      </c>
      <c r="B397" s="130" t="s">
        <v>2019</v>
      </c>
      <c r="C397" s="136" t="s">
        <v>488</v>
      </c>
      <c r="D397" s="130" t="s">
        <v>487</v>
      </c>
      <c r="E397" s="130" t="s">
        <v>2896</v>
      </c>
      <c r="F397" s="141" t="s">
        <v>2818</v>
      </c>
      <c r="G397" s="134">
        <v>1298774.2</v>
      </c>
      <c r="H397" s="134">
        <v>1350000</v>
      </c>
      <c r="I397" s="134">
        <v>1125000</v>
      </c>
      <c r="J397" s="134">
        <v>1318190.8</v>
      </c>
      <c r="K397" s="134">
        <v>193190.8</v>
      </c>
      <c r="L397" s="131">
        <v>17.172515555555556</v>
      </c>
      <c r="M397" s="130" t="s">
        <v>2891</v>
      </c>
    </row>
    <row r="398" spans="1:13" ht="22.5" customHeight="1">
      <c r="A398" s="129">
        <v>44043</v>
      </c>
      <c r="B398" s="130" t="s">
        <v>2019</v>
      </c>
      <c r="C398" s="136" t="s">
        <v>488</v>
      </c>
      <c r="D398" s="130" t="s">
        <v>487</v>
      </c>
      <c r="E398" s="130" t="s">
        <v>2896</v>
      </c>
      <c r="F398" s="141" t="s">
        <v>2820</v>
      </c>
      <c r="G398" s="134">
        <v>24192480.75</v>
      </c>
      <c r="H398" s="134">
        <v>25000000</v>
      </c>
      <c r="I398" s="134">
        <v>20833333.333333332</v>
      </c>
      <c r="J398" s="134">
        <v>20960719.349999998</v>
      </c>
      <c r="K398" s="134">
        <v>127386.01666666666</v>
      </c>
      <c r="L398" s="131">
        <v>0.61145287999999998</v>
      </c>
      <c r="M398" s="130" t="s">
        <v>2891</v>
      </c>
    </row>
    <row r="399" spans="1:13" ht="22.5" customHeight="1">
      <c r="A399" s="129">
        <v>44043</v>
      </c>
      <c r="B399" s="130" t="s">
        <v>2019</v>
      </c>
      <c r="C399" s="136" t="s">
        <v>488</v>
      </c>
      <c r="D399" s="130" t="s">
        <v>487</v>
      </c>
      <c r="E399" s="130" t="s">
        <v>2896</v>
      </c>
      <c r="F399" s="141" t="s">
        <v>2822</v>
      </c>
      <c r="G399" s="134">
        <v>4981817.92</v>
      </c>
      <c r="H399" s="134">
        <v>5100000</v>
      </c>
      <c r="I399" s="134">
        <v>4250000</v>
      </c>
      <c r="J399" s="134">
        <v>4222437.55</v>
      </c>
      <c r="K399" s="134">
        <v>-27562.45</v>
      </c>
      <c r="L399" s="131">
        <v>-0.64852823529411774</v>
      </c>
      <c r="M399" s="130" t="s">
        <v>2892</v>
      </c>
    </row>
    <row r="400" spans="1:13" ht="22.5" customHeight="1">
      <c r="A400" s="129">
        <v>44043</v>
      </c>
      <c r="B400" s="130" t="s">
        <v>2019</v>
      </c>
      <c r="C400" s="136" t="s">
        <v>488</v>
      </c>
      <c r="D400" s="130" t="s">
        <v>487</v>
      </c>
      <c r="E400" s="130" t="s">
        <v>2896</v>
      </c>
      <c r="F400" s="141" t="s">
        <v>2823</v>
      </c>
      <c r="G400" s="134">
        <v>7973885</v>
      </c>
      <c r="H400" s="134">
        <v>8000000</v>
      </c>
      <c r="I400" s="134">
        <v>6666666.666666667</v>
      </c>
      <c r="J400" s="134">
        <v>6686737.5</v>
      </c>
      <c r="K400" s="134">
        <v>20070.833333333332</v>
      </c>
      <c r="L400" s="131">
        <v>0.30106250000000001</v>
      </c>
      <c r="M400" s="130" t="s">
        <v>2891</v>
      </c>
    </row>
    <row r="401" spans="1:13" ht="22.5" customHeight="1">
      <c r="A401" s="129">
        <v>44043</v>
      </c>
      <c r="B401" s="130" t="s">
        <v>2019</v>
      </c>
      <c r="C401" s="136" t="s">
        <v>488</v>
      </c>
      <c r="D401" s="130" t="s">
        <v>487</v>
      </c>
      <c r="E401" s="130" t="s">
        <v>2896</v>
      </c>
      <c r="F401" s="141" t="s">
        <v>2825</v>
      </c>
      <c r="G401" s="134">
        <v>1552440.24</v>
      </c>
      <c r="H401" s="134">
        <v>1250000</v>
      </c>
      <c r="I401" s="134">
        <v>1041666.6666666666</v>
      </c>
      <c r="J401" s="134">
        <v>1100417.79</v>
      </c>
      <c r="K401" s="134">
        <v>58751.123333333329</v>
      </c>
      <c r="L401" s="131">
        <v>5.6401078399999998</v>
      </c>
      <c r="M401" s="130" t="s">
        <v>2891</v>
      </c>
    </row>
    <row r="402" spans="1:13" ht="22.5" customHeight="1">
      <c r="A402" s="129">
        <v>44043</v>
      </c>
      <c r="B402" s="130" t="s">
        <v>2019</v>
      </c>
      <c r="C402" s="136" t="s">
        <v>488</v>
      </c>
      <c r="D402" s="130" t="s">
        <v>487</v>
      </c>
      <c r="E402" s="130" t="s">
        <v>2896</v>
      </c>
      <c r="F402" s="141" t="s">
        <v>2827</v>
      </c>
      <c r="G402" s="134">
        <v>2926083.5</v>
      </c>
      <c r="H402" s="134">
        <v>2600000</v>
      </c>
      <c r="I402" s="134">
        <v>2166666.6666666665</v>
      </c>
      <c r="J402" s="134">
        <v>2503211.08</v>
      </c>
      <c r="K402" s="134">
        <v>336544.41333333333</v>
      </c>
      <c r="L402" s="131">
        <v>15.532819076923076</v>
      </c>
      <c r="M402" s="130" t="s">
        <v>2891</v>
      </c>
    </row>
    <row r="403" spans="1:13" ht="22.5" customHeight="1">
      <c r="A403" s="129">
        <v>44043</v>
      </c>
      <c r="B403" s="130" t="s">
        <v>2019</v>
      </c>
      <c r="C403" s="136" t="s">
        <v>488</v>
      </c>
      <c r="D403" s="130" t="s">
        <v>487</v>
      </c>
      <c r="E403" s="130" t="s">
        <v>2896</v>
      </c>
      <c r="F403" s="141" t="s">
        <v>2829</v>
      </c>
      <c r="G403" s="134">
        <v>1565848.77</v>
      </c>
      <c r="H403" s="134">
        <v>1500000</v>
      </c>
      <c r="I403" s="134">
        <v>1250000</v>
      </c>
      <c r="J403" s="134">
        <v>1253390.46</v>
      </c>
      <c r="K403" s="134">
        <v>3390.46</v>
      </c>
      <c r="L403" s="131">
        <v>0.2712368</v>
      </c>
      <c r="M403" s="130" t="s">
        <v>2891</v>
      </c>
    </row>
    <row r="404" spans="1:13" ht="22.5" customHeight="1">
      <c r="A404" s="129">
        <v>44043</v>
      </c>
      <c r="B404" s="130" t="s">
        <v>2019</v>
      </c>
      <c r="C404" s="136" t="s">
        <v>488</v>
      </c>
      <c r="D404" s="130" t="s">
        <v>487</v>
      </c>
      <c r="E404" s="130" t="s">
        <v>2896</v>
      </c>
      <c r="F404" s="141" t="s">
        <v>2831</v>
      </c>
      <c r="G404" s="134">
        <v>1457777.08</v>
      </c>
      <c r="H404" s="134">
        <v>1550000</v>
      </c>
      <c r="I404" s="134">
        <v>1291666.6666666667</v>
      </c>
      <c r="J404" s="134">
        <v>1208099.98</v>
      </c>
      <c r="K404" s="134">
        <v>-83566.686666666661</v>
      </c>
      <c r="L404" s="131">
        <v>-6.4696789677419355</v>
      </c>
      <c r="M404" s="130" t="s">
        <v>2892</v>
      </c>
    </row>
    <row r="405" spans="1:13" ht="22.5" customHeight="1">
      <c r="A405" s="129">
        <v>44043</v>
      </c>
      <c r="B405" s="130" t="s">
        <v>2019</v>
      </c>
      <c r="C405" s="136" t="s">
        <v>488</v>
      </c>
      <c r="D405" s="130" t="s">
        <v>487</v>
      </c>
      <c r="E405" s="130" t="s">
        <v>2896</v>
      </c>
      <c r="F405" s="141" t="s">
        <v>2833</v>
      </c>
      <c r="G405" s="134">
        <v>4002783.17</v>
      </c>
      <c r="H405" s="134">
        <v>4200000</v>
      </c>
      <c r="I405" s="134">
        <v>3500000</v>
      </c>
      <c r="J405" s="134">
        <v>3266019.1700000004</v>
      </c>
      <c r="K405" s="134">
        <v>-233980.83</v>
      </c>
      <c r="L405" s="131">
        <v>-6.6851665714285717</v>
      </c>
      <c r="M405" s="130" t="s">
        <v>2892</v>
      </c>
    </row>
    <row r="406" spans="1:13" ht="22.5" customHeight="1">
      <c r="A406" s="129">
        <v>44043</v>
      </c>
      <c r="B406" s="130" t="s">
        <v>2019</v>
      </c>
      <c r="C406" s="136" t="s">
        <v>488</v>
      </c>
      <c r="D406" s="130" t="s">
        <v>487</v>
      </c>
      <c r="E406" s="130" t="s">
        <v>2896</v>
      </c>
      <c r="F406" s="141" t="s">
        <v>2835</v>
      </c>
      <c r="G406" s="134">
        <v>25603.45</v>
      </c>
      <c r="H406" s="134">
        <v>40000</v>
      </c>
      <c r="I406" s="134">
        <v>33333.333333333336</v>
      </c>
      <c r="J406" s="134">
        <v>16272.55</v>
      </c>
      <c r="K406" s="134">
        <v>-17060.783333333333</v>
      </c>
      <c r="L406" s="131">
        <v>-51.18235</v>
      </c>
      <c r="M406" s="130" t="s">
        <v>2892</v>
      </c>
    </row>
    <row r="407" spans="1:13" ht="22.5" customHeight="1">
      <c r="A407" s="129">
        <v>44043</v>
      </c>
      <c r="B407" s="130" t="s">
        <v>2019</v>
      </c>
      <c r="C407" s="136" t="s">
        <v>488</v>
      </c>
      <c r="D407" s="130" t="s">
        <v>487</v>
      </c>
      <c r="E407" s="130" t="s">
        <v>2896</v>
      </c>
      <c r="F407" s="141" t="s">
        <v>2837</v>
      </c>
      <c r="G407" s="134">
        <v>3020206.75</v>
      </c>
      <c r="H407" s="134">
        <v>3000000</v>
      </c>
      <c r="I407" s="134">
        <v>2500000</v>
      </c>
      <c r="J407" s="134">
        <v>2503911.9500000002</v>
      </c>
      <c r="K407" s="134">
        <v>3911.95</v>
      </c>
      <c r="L407" s="131">
        <v>0.15647800000000001</v>
      </c>
      <c r="M407" s="130" t="s">
        <v>2891</v>
      </c>
    </row>
    <row r="408" spans="1:13" ht="22.5" customHeight="1">
      <c r="A408" s="129">
        <v>44043</v>
      </c>
      <c r="B408" s="130" t="s">
        <v>2019</v>
      </c>
      <c r="C408" s="136" t="s">
        <v>488</v>
      </c>
      <c r="D408" s="130" t="s">
        <v>487</v>
      </c>
      <c r="E408" s="130" t="s">
        <v>2896</v>
      </c>
      <c r="F408" s="141" t="s">
        <v>2872</v>
      </c>
      <c r="G408" s="134">
        <v>0</v>
      </c>
      <c r="H408" s="134">
        <v>0</v>
      </c>
      <c r="I408" s="134">
        <v>0</v>
      </c>
      <c r="J408" s="134">
        <v>0</v>
      </c>
      <c r="K408" s="134">
        <v>0</v>
      </c>
      <c r="L408" s="132"/>
      <c r="M408" s="130" t="s">
        <v>2891</v>
      </c>
    </row>
    <row r="409" spans="1:13" ht="22.5" customHeight="1">
      <c r="A409" s="129">
        <v>44043</v>
      </c>
      <c r="B409" s="130" t="s">
        <v>2019</v>
      </c>
      <c r="C409" s="136" t="s">
        <v>488</v>
      </c>
      <c r="D409" s="130" t="s">
        <v>487</v>
      </c>
      <c r="E409" s="130" t="s">
        <v>1944</v>
      </c>
      <c r="F409" s="144" t="s">
        <v>2852</v>
      </c>
      <c r="G409" s="134">
        <v>4946834.05</v>
      </c>
      <c r="H409" s="134">
        <v>0</v>
      </c>
      <c r="I409" s="134">
        <v>0</v>
      </c>
      <c r="J409" s="134">
        <v>5741191.0799999963</v>
      </c>
      <c r="K409" s="134">
        <v>5741191.0800000001</v>
      </c>
      <c r="L409" s="132"/>
      <c r="M409" s="130" t="s">
        <v>2892</v>
      </c>
    </row>
    <row r="410" spans="1:13" ht="22.5" customHeight="1">
      <c r="A410" s="129">
        <v>44043</v>
      </c>
      <c r="B410" s="130" t="s">
        <v>2019</v>
      </c>
      <c r="C410" s="136" t="s">
        <v>488</v>
      </c>
      <c r="D410" s="130" t="s">
        <v>487</v>
      </c>
      <c r="E410" s="130" t="s">
        <v>1944</v>
      </c>
      <c r="F410" s="144" t="s">
        <v>2853</v>
      </c>
      <c r="G410" s="134">
        <v>7965190.0599999996</v>
      </c>
      <c r="H410" s="134">
        <v>0</v>
      </c>
      <c r="I410" s="134">
        <v>0</v>
      </c>
      <c r="J410" s="134">
        <v>10124014.719999999</v>
      </c>
      <c r="K410" s="134">
        <v>10124014.720000001</v>
      </c>
      <c r="L410" s="132"/>
      <c r="M410" s="130" t="s">
        <v>2892</v>
      </c>
    </row>
    <row r="411" spans="1:13" ht="22.5" customHeight="1">
      <c r="A411" s="129">
        <v>44043</v>
      </c>
      <c r="B411" s="130" t="s">
        <v>2019</v>
      </c>
      <c r="C411" s="136" t="s">
        <v>488</v>
      </c>
      <c r="D411" s="130" t="s">
        <v>487</v>
      </c>
      <c r="E411" s="130" t="s">
        <v>1944</v>
      </c>
      <c r="F411" s="144" t="s">
        <v>2854</v>
      </c>
      <c r="G411" s="134">
        <v>-7028660.21</v>
      </c>
      <c r="H411" s="134">
        <v>0</v>
      </c>
      <c r="I411" s="134">
        <v>0</v>
      </c>
      <c r="J411" s="134">
        <v>-8640731.2199999988</v>
      </c>
      <c r="K411" s="134">
        <v>-8640731.2200000007</v>
      </c>
      <c r="L411" s="132"/>
      <c r="M411" s="130" t="s">
        <v>2892</v>
      </c>
    </row>
    <row r="412" spans="1:13" ht="22.5" hidden="1" customHeight="1">
      <c r="A412" s="129">
        <v>44043</v>
      </c>
      <c r="B412" s="130" t="s">
        <v>2031</v>
      </c>
      <c r="C412" s="136" t="s">
        <v>300</v>
      </c>
      <c r="D412" s="130" t="s">
        <v>299</v>
      </c>
      <c r="E412" s="130" t="s">
        <v>2896</v>
      </c>
      <c r="F412" s="137" t="s">
        <v>2790</v>
      </c>
      <c r="G412" s="134">
        <v>111621186.7</v>
      </c>
      <c r="H412" s="134">
        <v>112000000</v>
      </c>
      <c r="I412" s="134">
        <v>93333333.333333328</v>
      </c>
      <c r="J412" s="134">
        <v>107457279.74000001</v>
      </c>
      <c r="K412" s="134">
        <v>14123946.406666668</v>
      </c>
      <c r="L412" s="131">
        <v>15.132799721428571</v>
      </c>
      <c r="M412" s="130" t="s">
        <v>2892</v>
      </c>
    </row>
    <row r="413" spans="1:13" ht="22.5" hidden="1" customHeight="1">
      <c r="A413" s="129">
        <v>44043</v>
      </c>
      <c r="B413" s="130" t="s">
        <v>2031</v>
      </c>
      <c r="C413" s="136" t="s">
        <v>300</v>
      </c>
      <c r="D413" s="130" t="s">
        <v>299</v>
      </c>
      <c r="E413" s="130" t="s">
        <v>2896</v>
      </c>
      <c r="F413" s="137" t="s">
        <v>2792</v>
      </c>
      <c r="G413" s="134">
        <v>168000</v>
      </c>
      <c r="H413" s="134">
        <v>170000</v>
      </c>
      <c r="I413" s="134">
        <v>141666.66666666669</v>
      </c>
      <c r="J413" s="134">
        <v>220600</v>
      </c>
      <c r="K413" s="134">
        <v>78933.333333333343</v>
      </c>
      <c r="L413" s="131">
        <v>55.717647058823523</v>
      </c>
      <c r="M413" s="130" t="s">
        <v>2892</v>
      </c>
    </row>
    <row r="414" spans="1:13" ht="22.5" hidden="1" customHeight="1">
      <c r="A414" s="129">
        <v>44043</v>
      </c>
      <c r="B414" s="130" t="s">
        <v>2031</v>
      </c>
      <c r="C414" s="136" t="s">
        <v>300</v>
      </c>
      <c r="D414" s="130" t="s">
        <v>299</v>
      </c>
      <c r="E414" s="130" t="s">
        <v>2896</v>
      </c>
      <c r="F414" s="137" t="s">
        <v>2794</v>
      </c>
      <c r="G414" s="134">
        <v>933927.59</v>
      </c>
      <c r="H414" s="134">
        <v>1000000</v>
      </c>
      <c r="I414" s="134">
        <v>833333.33333333337</v>
      </c>
      <c r="J414" s="134">
        <v>1663298.33</v>
      </c>
      <c r="K414" s="134">
        <v>829964.9966666667</v>
      </c>
      <c r="L414" s="131">
        <v>99.595799599999992</v>
      </c>
      <c r="M414" s="130" t="s">
        <v>2892</v>
      </c>
    </row>
    <row r="415" spans="1:13" ht="22.5" hidden="1" customHeight="1">
      <c r="A415" s="129">
        <v>44043</v>
      </c>
      <c r="B415" s="130" t="s">
        <v>2031</v>
      </c>
      <c r="C415" s="136" t="s">
        <v>300</v>
      </c>
      <c r="D415" s="130" t="s">
        <v>299</v>
      </c>
      <c r="E415" s="130" t="s">
        <v>2896</v>
      </c>
      <c r="F415" s="137" t="s">
        <v>2797</v>
      </c>
      <c r="G415" s="134">
        <v>33988209.960000001</v>
      </c>
      <c r="H415" s="134">
        <v>35000000</v>
      </c>
      <c r="I415" s="134">
        <v>29166666.666666668</v>
      </c>
      <c r="J415" s="134">
        <v>28191308.059999999</v>
      </c>
      <c r="K415" s="134">
        <v>-975358.60666666669</v>
      </c>
      <c r="L415" s="131">
        <v>-3.3440866514285714</v>
      </c>
      <c r="M415" s="130" t="s">
        <v>2891</v>
      </c>
    </row>
    <row r="416" spans="1:13" ht="22.5" hidden="1" customHeight="1">
      <c r="A416" s="129">
        <v>44043</v>
      </c>
      <c r="B416" s="130" t="s">
        <v>2031</v>
      </c>
      <c r="C416" s="136" t="s">
        <v>300</v>
      </c>
      <c r="D416" s="130" t="s">
        <v>299</v>
      </c>
      <c r="E416" s="130" t="s">
        <v>2896</v>
      </c>
      <c r="F416" s="137" t="s">
        <v>2799</v>
      </c>
      <c r="G416" s="134">
        <v>42793583.950000003</v>
      </c>
      <c r="H416" s="134">
        <v>42000000</v>
      </c>
      <c r="I416" s="134">
        <v>35000000</v>
      </c>
      <c r="J416" s="134">
        <v>47244778.259999998</v>
      </c>
      <c r="K416" s="134">
        <v>12244778.26</v>
      </c>
      <c r="L416" s="131">
        <v>34.985080742857143</v>
      </c>
      <c r="M416" s="130" t="s">
        <v>2892</v>
      </c>
    </row>
    <row r="417" spans="1:13" ht="22.5" hidden="1" customHeight="1">
      <c r="A417" s="129">
        <v>44043</v>
      </c>
      <c r="B417" s="130" t="s">
        <v>2031</v>
      </c>
      <c r="C417" s="136" t="s">
        <v>300</v>
      </c>
      <c r="D417" s="130" t="s">
        <v>299</v>
      </c>
      <c r="E417" s="130" t="s">
        <v>2896</v>
      </c>
      <c r="F417" s="137" t="s">
        <v>2801</v>
      </c>
      <c r="G417" s="134">
        <v>380806</v>
      </c>
      <c r="H417" s="134">
        <v>1000000</v>
      </c>
      <c r="I417" s="134">
        <v>833333.33333333337</v>
      </c>
      <c r="J417" s="134">
        <v>670274</v>
      </c>
      <c r="K417" s="134">
        <v>-163059.33333333334</v>
      </c>
      <c r="L417" s="131">
        <v>-19.567119999999999</v>
      </c>
      <c r="M417" s="130" t="s">
        <v>2891</v>
      </c>
    </row>
    <row r="418" spans="1:13" ht="22.5" hidden="1" customHeight="1">
      <c r="A418" s="129">
        <v>44043</v>
      </c>
      <c r="B418" s="130" t="s">
        <v>2031</v>
      </c>
      <c r="C418" s="136" t="s">
        <v>300</v>
      </c>
      <c r="D418" s="130" t="s">
        <v>299</v>
      </c>
      <c r="E418" s="130" t="s">
        <v>2896</v>
      </c>
      <c r="F418" s="137" t="s">
        <v>2803</v>
      </c>
      <c r="G418" s="134">
        <v>38139202.740000002</v>
      </c>
      <c r="H418" s="134">
        <v>39000000</v>
      </c>
      <c r="I418" s="134">
        <v>32500000</v>
      </c>
      <c r="J418" s="134">
        <v>32803648.699999999</v>
      </c>
      <c r="K418" s="134">
        <v>303648.7</v>
      </c>
      <c r="L418" s="131">
        <v>0.93430369230769228</v>
      </c>
      <c r="M418" s="130" t="s">
        <v>2892</v>
      </c>
    </row>
    <row r="419" spans="1:13" ht="22.5" hidden="1" customHeight="1">
      <c r="A419" s="129">
        <v>44043</v>
      </c>
      <c r="B419" s="130" t="s">
        <v>2031</v>
      </c>
      <c r="C419" s="136" t="s">
        <v>300</v>
      </c>
      <c r="D419" s="130" t="s">
        <v>299</v>
      </c>
      <c r="E419" s="130" t="s">
        <v>2896</v>
      </c>
      <c r="F419" s="137" t="s">
        <v>2805</v>
      </c>
      <c r="G419" s="134">
        <v>153542913.49000001</v>
      </c>
      <c r="H419" s="134">
        <v>161000000</v>
      </c>
      <c r="I419" s="134">
        <v>134166666.66666667</v>
      </c>
      <c r="J419" s="134">
        <v>130393188.01000001</v>
      </c>
      <c r="K419" s="134">
        <v>-3773478.6566666667</v>
      </c>
      <c r="L419" s="131">
        <v>-2.8125306757763973</v>
      </c>
      <c r="M419" s="130" t="s">
        <v>2891</v>
      </c>
    </row>
    <row r="420" spans="1:13" ht="22.5" hidden="1" customHeight="1">
      <c r="A420" s="129">
        <v>44043</v>
      </c>
      <c r="B420" s="130" t="s">
        <v>2031</v>
      </c>
      <c r="C420" s="136" t="s">
        <v>300</v>
      </c>
      <c r="D420" s="130" t="s">
        <v>299</v>
      </c>
      <c r="E420" s="130" t="s">
        <v>2896</v>
      </c>
      <c r="F420" s="137" t="s">
        <v>2807</v>
      </c>
      <c r="G420" s="134">
        <v>30444010.25</v>
      </c>
      <c r="H420" s="134">
        <v>45000000</v>
      </c>
      <c r="I420" s="134">
        <v>37500000</v>
      </c>
      <c r="J420" s="134">
        <v>41476640.13000001</v>
      </c>
      <c r="K420" s="134">
        <v>3976640.13</v>
      </c>
      <c r="L420" s="131">
        <v>10.60437368</v>
      </c>
      <c r="M420" s="130" t="s">
        <v>2892</v>
      </c>
    </row>
    <row r="421" spans="1:13" ht="22.5" hidden="1" customHeight="1">
      <c r="A421" s="129">
        <v>44043</v>
      </c>
      <c r="B421" s="130" t="s">
        <v>2031</v>
      </c>
      <c r="C421" s="136" t="s">
        <v>300</v>
      </c>
      <c r="D421" s="130" t="s">
        <v>299</v>
      </c>
      <c r="E421" s="130" t="s">
        <v>2896</v>
      </c>
      <c r="F421" s="137" t="s">
        <v>2870</v>
      </c>
      <c r="G421" s="134">
        <v>0</v>
      </c>
      <c r="H421" s="134">
        <v>0</v>
      </c>
      <c r="I421" s="134">
        <v>0</v>
      </c>
      <c r="J421" s="134">
        <v>0</v>
      </c>
      <c r="K421" s="134">
        <v>0</v>
      </c>
      <c r="L421" s="132"/>
      <c r="M421" s="130" t="s">
        <v>2892</v>
      </c>
    </row>
    <row r="422" spans="1:13" ht="22.5" hidden="1" customHeight="1">
      <c r="A422" s="129">
        <v>44043</v>
      </c>
      <c r="B422" s="130" t="s">
        <v>2031</v>
      </c>
      <c r="C422" s="136" t="s">
        <v>300</v>
      </c>
      <c r="D422" s="130" t="s">
        <v>299</v>
      </c>
      <c r="E422" s="130" t="s">
        <v>2896</v>
      </c>
      <c r="F422" s="137" t="s">
        <v>2809</v>
      </c>
      <c r="G422" s="134">
        <v>49353160.939999998</v>
      </c>
      <c r="H422" s="134">
        <v>13335572</v>
      </c>
      <c r="I422" s="134">
        <v>11112976.666666666</v>
      </c>
      <c r="J422" s="134">
        <v>13341032</v>
      </c>
      <c r="K422" s="134">
        <v>2228055.3333333335</v>
      </c>
      <c r="L422" s="131">
        <v>20.049131750779043</v>
      </c>
      <c r="M422" s="130" t="s">
        <v>2892</v>
      </c>
    </row>
    <row r="423" spans="1:13" ht="22.5" hidden="1" customHeight="1">
      <c r="A423" s="129">
        <v>44043</v>
      </c>
      <c r="B423" s="130" t="s">
        <v>2031</v>
      </c>
      <c r="C423" s="136" t="s">
        <v>300</v>
      </c>
      <c r="D423" s="130" t="s">
        <v>299</v>
      </c>
      <c r="E423" s="130" t="s">
        <v>2896</v>
      </c>
      <c r="F423" s="137" t="s">
        <v>2865</v>
      </c>
      <c r="G423" s="134">
        <v>5628104.1699999999</v>
      </c>
      <c r="H423" s="134">
        <v>6000000</v>
      </c>
      <c r="I423" s="134">
        <v>5000000</v>
      </c>
      <c r="J423" s="134">
        <v>5446507.0900000008</v>
      </c>
      <c r="K423" s="134">
        <v>446507.09</v>
      </c>
      <c r="L423" s="131">
        <v>8.9301417999999995</v>
      </c>
      <c r="M423" s="130" t="s">
        <v>2892</v>
      </c>
    </row>
    <row r="424" spans="1:13" ht="22.5" hidden="1" customHeight="1">
      <c r="A424" s="129">
        <v>44043</v>
      </c>
      <c r="B424" s="130" t="s">
        <v>2031</v>
      </c>
      <c r="C424" s="136" t="s">
        <v>300</v>
      </c>
      <c r="D424" s="130" t="s">
        <v>299</v>
      </c>
      <c r="E424" s="130" t="s">
        <v>2896</v>
      </c>
      <c r="F424" s="139" t="s">
        <v>2812</v>
      </c>
      <c r="G424" s="134">
        <v>57049751.859999999</v>
      </c>
      <c r="H424" s="134">
        <v>60000000</v>
      </c>
      <c r="I424" s="134">
        <v>50000000</v>
      </c>
      <c r="J424" s="134">
        <v>44277925.960000001</v>
      </c>
      <c r="K424" s="134">
        <v>-5722074.04</v>
      </c>
      <c r="L424" s="131">
        <v>-11.44414808</v>
      </c>
      <c r="M424" s="130" t="s">
        <v>2892</v>
      </c>
    </row>
    <row r="425" spans="1:13" ht="22.5" hidden="1" customHeight="1">
      <c r="A425" s="129">
        <v>44043</v>
      </c>
      <c r="B425" s="130" t="s">
        <v>2031</v>
      </c>
      <c r="C425" s="136" t="s">
        <v>300</v>
      </c>
      <c r="D425" s="130" t="s">
        <v>299</v>
      </c>
      <c r="E425" s="130" t="s">
        <v>2896</v>
      </c>
      <c r="F425" s="139" t="s">
        <v>2814</v>
      </c>
      <c r="G425" s="134">
        <v>25879024.5</v>
      </c>
      <c r="H425" s="134">
        <v>27000000</v>
      </c>
      <c r="I425" s="134">
        <v>22500000</v>
      </c>
      <c r="J425" s="134">
        <v>29713967.449999999</v>
      </c>
      <c r="K425" s="134">
        <v>7213967.4500000002</v>
      </c>
      <c r="L425" s="131">
        <v>32.062077555555554</v>
      </c>
      <c r="M425" s="130" t="s">
        <v>2891</v>
      </c>
    </row>
    <row r="426" spans="1:13" ht="22.5" hidden="1" customHeight="1">
      <c r="A426" s="129">
        <v>44043</v>
      </c>
      <c r="B426" s="130" t="s">
        <v>2031</v>
      </c>
      <c r="C426" s="136" t="s">
        <v>300</v>
      </c>
      <c r="D426" s="130" t="s">
        <v>299</v>
      </c>
      <c r="E426" s="130" t="s">
        <v>2896</v>
      </c>
      <c r="F426" s="139" t="s">
        <v>2816</v>
      </c>
      <c r="G426" s="134">
        <v>1171946.3600000001</v>
      </c>
      <c r="H426" s="134">
        <v>1000000</v>
      </c>
      <c r="I426" s="134">
        <v>833333.33333333337</v>
      </c>
      <c r="J426" s="134">
        <v>686634.85</v>
      </c>
      <c r="K426" s="134">
        <v>-146698.48333333334</v>
      </c>
      <c r="L426" s="131">
        <v>-17.603818</v>
      </c>
      <c r="M426" s="130" t="s">
        <v>2892</v>
      </c>
    </row>
    <row r="427" spans="1:13" ht="22.5" hidden="1" customHeight="1">
      <c r="A427" s="129">
        <v>44043</v>
      </c>
      <c r="B427" s="130" t="s">
        <v>2031</v>
      </c>
      <c r="C427" s="136" t="s">
        <v>300</v>
      </c>
      <c r="D427" s="130" t="s">
        <v>299</v>
      </c>
      <c r="E427" s="130" t="s">
        <v>2896</v>
      </c>
      <c r="F427" s="139" t="s">
        <v>2818</v>
      </c>
      <c r="G427" s="134">
        <v>15842847.810000001</v>
      </c>
      <c r="H427" s="134">
        <v>15000000</v>
      </c>
      <c r="I427" s="134">
        <v>12500000</v>
      </c>
      <c r="J427" s="134">
        <v>11271640.119999999</v>
      </c>
      <c r="K427" s="134">
        <v>-1228359.8799999999</v>
      </c>
      <c r="L427" s="131">
        <v>-9.8268790399999997</v>
      </c>
      <c r="M427" s="130" t="s">
        <v>2892</v>
      </c>
    </row>
    <row r="428" spans="1:13" ht="22.5" hidden="1" customHeight="1">
      <c r="A428" s="129">
        <v>44043</v>
      </c>
      <c r="B428" s="130" t="s">
        <v>2031</v>
      </c>
      <c r="C428" s="136" t="s">
        <v>300</v>
      </c>
      <c r="D428" s="130" t="s">
        <v>299</v>
      </c>
      <c r="E428" s="130" t="s">
        <v>2896</v>
      </c>
      <c r="F428" s="139" t="s">
        <v>2820</v>
      </c>
      <c r="G428" s="134">
        <v>153565596.69</v>
      </c>
      <c r="H428" s="134">
        <v>161000000</v>
      </c>
      <c r="I428" s="134">
        <v>134166666.66666667</v>
      </c>
      <c r="J428" s="134">
        <v>130393188.01000001</v>
      </c>
      <c r="K428" s="134">
        <v>-3773478.6566666667</v>
      </c>
      <c r="L428" s="131">
        <v>-2.8125306757763973</v>
      </c>
      <c r="M428" s="130" t="s">
        <v>2892</v>
      </c>
    </row>
    <row r="429" spans="1:13" ht="22.5" hidden="1" customHeight="1">
      <c r="A429" s="129">
        <v>44043</v>
      </c>
      <c r="B429" s="130" t="s">
        <v>2031</v>
      </c>
      <c r="C429" s="136" t="s">
        <v>300</v>
      </c>
      <c r="D429" s="130" t="s">
        <v>299</v>
      </c>
      <c r="E429" s="130" t="s">
        <v>2896</v>
      </c>
      <c r="F429" s="139" t="s">
        <v>2822</v>
      </c>
      <c r="G429" s="134">
        <v>31062786.989999998</v>
      </c>
      <c r="H429" s="134">
        <v>32550000</v>
      </c>
      <c r="I429" s="134">
        <v>27125000</v>
      </c>
      <c r="J429" s="134">
        <v>27296396.420000002</v>
      </c>
      <c r="K429" s="134">
        <v>171396.42</v>
      </c>
      <c r="L429" s="131">
        <v>0.63187620276497702</v>
      </c>
      <c r="M429" s="130" t="s">
        <v>2891</v>
      </c>
    </row>
    <row r="430" spans="1:13" ht="22.5" hidden="1" customHeight="1">
      <c r="A430" s="129">
        <v>44043</v>
      </c>
      <c r="B430" s="130" t="s">
        <v>2031</v>
      </c>
      <c r="C430" s="136" t="s">
        <v>300</v>
      </c>
      <c r="D430" s="130" t="s">
        <v>299</v>
      </c>
      <c r="E430" s="130" t="s">
        <v>2896</v>
      </c>
      <c r="F430" s="139" t="s">
        <v>2823</v>
      </c>
      <c r="G430" s="134">
        <v>65784019.539999999</v>
      </c>
      <c r="H430" s="134">
        <v>60500000</v>
      </c>
      <c r="I430" s="134">
        <v>50416666.666666664</v>
      </c>
      <c r="J430" s="134">
        <v>52997054.439999998</v>
      </c>
      <c r="K430" s="134">
        <v>2580387.7733333334</v>
      </c>
      <c r="L430" s="131">
        <v>5.1181245090909098</v>
      </c>
      <c r="M430" s="130" t="s">
        <v>2891</v>
      </c>
    </row>
    <row r="431" spans="1:13" ht="22.5" hidden="1" customHeight="1">
      <c r="A431" s="129">
        <v>44043</v>
      </c>
      <c r="B431" s="130" t="s">
        <v>2031</v>
      </c>
      <c r="C431" s="136" t="s">
        <v>300</v>
      </c>
      <c r="D431" s="130" t="s">
        <v>299</v>
      </c>
      <c r="E431" s="130" t="s">
        <v>2896</v>
      </c>
      <c r="F431" s="139" t="s">
        <v>2825</v>
      </c>
      <c r="G431" s="134">
        <v>11533920.880000001</v>
      </c>
      <c r="H431" s="134">
        <v>11000000</v>
      </c>
      <c r="I431" s="134">
        <v>9166666.666666666</v>
      </c>
      <c r="J431" s="134">
        <v>8277346.5200000005</v>
      </c>
      <c r="K431" s="134">
        <v>-889320.14666666661</v>
      </c>
      <c r="L431" s="131">
        <v>-9.7016743272727268</v>
      </c>
      <c r="M431" s="130" t="s">
        <v>2892</v>
      </c>
    </row>
    <row r="432" spans="1:13" ht="22.5" hidden="1" customHeight="1">
      <c r="A432" s="129">
        <v>44043</v>
      </c>
      <c r="B432" s="130" t="s">
        <v>2031</v>
      </c>
      <c r="C432" s="136" t="s">
        <v>300</v>
      </c>
      <c r="D432" s="130" t="s">
        <v>299</v>
      </c>
      <c r="E432" s="130" t="s">
        <v>2896</v>
      </c>
      <c r="F432" s="139" t="s">
        <v>2827</v>
      </c>
      <c r="G432" s="134">
        <v>34379931.579999998</v>
      </c>
      <c r="H432" s="134">
        <v>31500000</v>
      </c>
      <c r="I432" s="134">
        <v>26250000</v>
      </c>
      <c r="J432" s="134">
        <v>24463348.73</v>
      </c>
      <c r="K432" s="134">
        <v>-1786651.27</v>
      </c>
      <c r="L432" s="131">
        <v>-6.8062905523809532</v>
      </c>
      <c r="M432" s="130" t="s">
        <v>2892</v>
      </c>
    </row>
    <row r="433" spans="1:13" ht="22.5" hidden="1" customHeight="1">
      <c r="A433" s="129">
        <v>44043</v>
      </c>
      <c r="B433" s="130" t="s">
        <v>2031</v>
      </c>
      <c r="C433" s="136" t="s">
        <v>300</v>
      </c>
      <c r="D433" s="130" t="s">
        <v>299</v>
      </c>
      <c r="E433" s="130" t="s">
        <v>2896</v>
      </c>
      <c r="F433" s="139" t="s">
        <v>2829</v>
      </c>
      <c r="G433" s="134">
        <v>16599966.82</v>
      </c>
      <c r="H433" s="134">
        <v>15000000</v>
      </c>
      <c r="I433" s="134">
        <v>12500000</v>
      </c>
      <c r="J433" s="134">
        <v>14331088.200000001</v>
      </c>
      <c r="K433" s="134">
        <v>1831088.2</v>
      </c>
      <c r="L433" s="131">
        <v>14.6487056</v>
      </c>
      <c r="M433" s="130" t="s">
        <v>2891</v>
      </c>
    </row>
    <row r="434" spans="1:13" ht="22.5" hidden="1" customHeight="1">
      <c r="A434" s="129">
        <v>44043</v>
      </c>
      <c r="B434" s="130" t="s">
        <v>2031</v>
      </c>
      <c r="C434" s="136" t="s">
        <v>300</v>
      </c>
      <c r="D434" s="130" t="s">
        <v>299</v>
      </c>
      <c r="E434" s="130" t="s">
        <v>2896</v>
      </c>
      <c r="F434" s="139" t="s">
        <v>2831</v>
      </c>
      <c r="G434" s="134">
        <v>10452341.039999999</v>
      </c>
      <c r="H434" s="134">
        <v>11000000</v>
      </c>
      <c r="I434" s="134">
        <v>9166666.666666666</v>
      </c>
      <c r="J434" s="134">
        <v>8465330.6800000016</v>
      </c>
      <c r="K434" s="134">
        <v>-701335.98666666669</v>
      </c>
      <c r="L434" s="131">
        <v>-7.6509380363636366</v>
      </c>
      <c r="M434" s="130" t="s">
        <v>2892</v>
      </c>
    </row>
    <row r="435" spans="1:13" ht="22.5" hidden="1" customHeight="1">
      <c r="A435" s="129">
        <v>44043</v>
      </c>
      <c r="B435" s="130" t="s">
        <v>2031</v>
      </c>
      <c r="C435" s="136" t="s">
        <v>300</v>
      </c>
      <c r="D435" s="130" t="s">
        <v>299</v>
      </c>
      <c r="E435" s="130" t="s">
        <v>2896</v>
      </c>
      <c r="F435" s="139" t="s">
        <v>2833</v>
      </c>
      <c r="G435" s="134">
        <v>43804361.189999998</v>
      </c>
      <c r="H435" s="134">
        <v>47000000</v>
      </c>
      <c r="I435" s="134">
        <v>39166666.666666664</v>
      </c>
      <c r="J435" s="134">
        <v>40674975.040000007</v>
      </c>
      <c r="K435" s="134">
        <v>1508308.3733333333</v>
      </c>
      <c r="L435" s="131">
        <v>3.8510001021276596</v>
      </c>
      <c r="M435" s="130" t="s">
        <v>2891</v>
      </c>
    </row>
    <row r="436" spans="1:13" ht="22.5" hidden="1" customHeight="1">
      <c r="A436" s="129">
        <v>44043</v>
      </c>
      <c r="B436" s="130" t="s">
        <v>2031</v>
      </c>
      <c r="C436" s="136" t="s">
        <v>300</v>
      </c>
      <c r="D436" s="130" t="s">
        <v>299</v>
      </c>
      <c r="E436" s="130" t="s">
        <v>2896</v>
      </c>
      <c r="F436" s="139" t="s">
        <v>2835</v>
      </c>
      <c r="G436" s="134">
        <v>263336.75</v>
      </c>
      <c r="H436" s="134">
        <v>1500000</v>
      </c>
      <c r="I436" s="134">
        <v>1250000</v>
      </c>
      <c r="J436" s="134">
        <v>524401.18000000005</v>
      </c>
      <c r="K436" s="134">
        <v>-725598.82</v>
      </c>
      <c r="L436" s="131">
        <v>-58.0479056</v>
      </c>
      <c r="M436" s="130" t="s">
        <v>2892</v>
      </c>
    </row>
    <row r="437" spans="1:13" ht="22.5" hidden="1" customHeight="1">
      <c r="A437" s="129">
        <v>44043</v>
      </c>
      <c r="B437" s="130" t="s">
        <v>2031</v>
      </c>
      <c r="C437" s="136" t="s">
        <v>300</v>
      </c>
      <c r="D437" s="130" t="s">
        <v>299</v>
      </c>
      <c r="E437" s="130" t="s">
        <v>2896</v>
      </c>
      <c r="F437" s="139" t="s">
        <v>2837</v>
      </c>
      <c r="G437" s="134">
        <v>13907327.32</v>
      </c>
      <c r="H437" s="134">
        <v>14000000</v>
      </c>
      <c r="I437" s="134">
        <v>11666666.666666666</v>
      </c>
      <c r="J437" s="134">
        <v>16164756.899999999</v>
      </c>
      <c r="K437" s="134">
        <v>4498090.2333333334</v>
      </c>
      <c r="L437" s="131">
        <v>38.555059142857147</v>
      </c>
      <c r="M437" s="130" t="s">
        <v>2891</v>
      </c>
    </row>
    <row r="438" spans="1:13" ht="22.5" hidden="1" customHeight="1">
      <c r="A438" s="129">
        <v>44043</v>
      </c>
      <c r="B438" s="130" t="s">
        <v>2031</v>
      </c>
      <c r="C438" s="136" t="s">
        <v>300</v>
      </c>
      <c r="D438" s="130" t="s">
        <v>299</v>
      </c>
      <c r="E438" s="130" t="s">
        <v>2896</v>
      </c>
      <c r="F438" s="139" t="s">
        <v>2872</v>
      </c>
      <c r="G438" s="134">
        <v>309913.84000000003</v>
      </c>
      <c r="H438" s="134">
        <v>100000</v>
      </c>
      <c r="I438" s="134">
        <v>83333.333333333343</v>
      </c>
      <c r="J438" s="134">
        <v>53407.19</v>
      </c>
      <c r="K438" s="134">
        <v>-29926.143333333337</v>
      </c>
      <c r="L438" s="131">
        <v>-35.911372</v>
      </c>
      <c r="M438" s="130" t="s">
        <v>2892</v>
      </c>
    </row>
    <row r="439" spans="1:13" ht="22.5" hidden="1" customHeight="1">
      <c r="A439" s="129">
        <v>44043</v>
      </c>
      <c r="B439" s="130" t="s">
        <v>2031</v>
      </c>
      <c r="C439" s="136" t="s">
        <v>300</v>
      </c>
      <c r="D439" s="130" t="s">
        <v>299</v>
      </c>
      <c r="E439" s="130" t="s">
        <v>1944</v>
      </c>
      <c r="F439" s="141" t="s">
        <v>2852</v>
      </c>
      <c r="G439" s="134">
        <v>-61339608.990000002</v>
      </c>
      <c r="H439" s="134">
        <v>0</v>
      </c>
      <c r="I439" s="134">
        <v>0</v>
      </c>
      <c r="J439" s="134">
        <v>-39394310.050000034</v>
      </c>
      <c r="K439" s="134">
        <v>-39394310.049999997</v>
      </c>
      <c r="L439" s="132"/>
      <c r="M439" s="130" t="s">
        <v>2891</v>
      </c>
    </row>
    <row r="440" spans="1:13" ht="22.5" hidden="1" customHeight="1">
      <c r="A440" s="129">
        <v>44043</v>
      </c>
      <c r="B440" s="130" t="s">
        <v>2031</v>
      </c>
      <c r="C440" s="136" t="s">
        <v>300</v>
      </c>
      <c r="D440" s="130" t="s">
        <v>299</v>
      </c>
      <c r="E440" s="130" t="s">
        <v>1944</v>
      </c>
      <c r="F440" s="141" t="s">
        <v>2853</v>
      </c>
      <c r="G440" s="134">
        <v>69251442.890000001</v>
      </c>
      <c r="H440" s="134">
        <v>0</v>
      </c>
      <c r="I440" s="134">
        <v>0</v>
      </c>
      <c r="J440" s="134">
        <v>85739880.279999986</v>
      </c>
      <c r="K440" s="134">
        <v>85739880.280000001</v>
      </c>
      <c r="L440" s="132"/>
      <c r="M440" s="130" t="s">
        <v>2892</v>
      </c>
    </row>
    <row r="441" spans="1:13" ht="22.5" hidden="1" customHeight="1">
      <c r="A441" s="129">
        <v>44043</v>
      </c>
      <c r="B441" s="130" t="s">
        <v>2031</v>
      </c>
      <c r="C441" s="136" t="s">
        <v>300</v>
      </c>
      <c r="D441" s="130" t="s">
        <v>299</v>
      </c>
      <c r="E441" s="130" t="s">
        <v>1944</v>
      </c>
      <c r="F441" s="141" t="s">
        <v>2854</v>
      </c>
      <c r="G441" s="134">
        <v>-187783105.58000001</v>
      </c>
      <c r="H441" s="134">
        <v>0</v>
      </c>
      <c r="I441" s="134">
        <v>0</v>
      </c>
      <c r="J441" s="134">
        <v>-169636527.53</v>
      </c>
      <c r="K441" s="134">
        <v>-169636527.53</v>
      </c>
      <c r="L441" s="132"/>
      <c r="M441" s="130" t="s">
        <v>2892</v>
      </c>
    </row>
    <row r="442" spans="1:13" ht="22.5" hidden="1" customHeight="1">
      <c r="A442" s="129">
        <v>44043</v>
      </c>
      <c r="B442" s="130" t="s">
        <v>2020</v>
      </c>
      <c r="C442" s="136" t="s">
        <v>239</v>
      </c>
      <c r="D442" s="130" t="s">
        <v>238</v>
      </c>
      <c r="E442" s="130" t="s">
        <v>2896</v>
      </c>
      <c r="F442" s="137" t="s">
        <v>2790</v>
      </c>
      <c r="G442" s="134">
        <v>385751484.64999998</v>
      </c>
      <c r="H442" s="134">
        <v>405000000</v>
      </c>
      <c r="I442" s="134">
        <v>337500000</v>
      </c>
      <c r="J442" s="134">
        <v>307520744.57000011</v>
      </c>
      <c r="K442" s="134">
        <v>-29979255.43</v>
      </c>
      <c r="L442" s="131">
        <v>-8.8827423496296305</v>
      </c>
      <c r="M442" s="130" t="s">
        <v>2891</v>
      </c>
    </row>
    <row r="443" spans="1:13" ht="22.5" hidden="1" customHeight="1">
      <c r="A443" s="129">
        <v>44043</v>
      </c>
      <c r="B443" s="130" t="s">
        <v>2020</v>
      </c>
      <c r="C443" s="136" t="s">
        <v>239</v>
      </c>
      <c r="D443" s="130" t="s">
        <v>238</v>
      </c>
      <c r="E443" s="130" t="s">
        <v>2896</v>
      </c>
      <c r="F443" s="137" t="s">
        <v>2792</v>
      </c>
      <c r="G443" s="134">
        <v>1692139</v>
      </c>
      <c r="H443" s="134">
        <v>1600000</v>
      </c>
      <c r="I443" s="134">
        <v>1333333.3333333335</v>
      </c>
      <c r="J443" s="134">
        <v>1662421.4</v>
      </c>
      <c r="K443" s="134">
        <v>329088.06666666671</v>
      </c>
      <c r="L443" s="131">
        <v>24.681605000000001</v>
      </c>
      <c r="M443" s="130" t="s">
        <v>2892</v>
      </c>
    </row>
    <row r="444" spans="1:13" ht="22.5" hidden="1" customHeight="1">
      <c r="A444" s="129">
        <v>44043</v>
      </c>
      <c r="B444" s="130" t="s">
        <v>2020</v>
      </c>
      <c r="C444" s="136" t="s">
        <v>239</v>
      </c>
      <c r="D444" s="130" t="s">
        <v>238</v>
      </c>
      <c r="E444" s="130" t="s">
        <v>2896</v>
      </c>
      <c r="F444" s="137" t="s">
        <v>2794</v>
      </c>
      <c r="G444" s="134">
        <v>8089049.75</v>
      </c>
      <c r="H444" s="134">
        <v>5000000</v>
      </c>
      <c r="I444" s="134">
        <v>4166666.6666666665</v>
      </c>
      <c r="J444" s="134">
        <v>4965967.1900000004</v>
      </c>
      <c r="K444" s="134">
        <v>799300.52333333332</v>
      </c>
      <c r="L444" s="131">
        <v>19.183212560000001</v>
      </c>
      <c r="M444" s="130" t="s">
        <v>2892</v>
      </c>
    </row>
    <row r="445" spans="1:13" ht="22.5" hidden="1" customHeight="1">
      <c r="A445" s="129">
        <v>44043</v>
      </c>
      <c r="B445" s="130" t="s">
        <v>2020</v>
      </c>
      <c r="C445" s="136" t="s">
        <v>239</v>
      </c>
      <c r="D445" s="130" t="s">
        <v>238</v>
      </c>
      <c r="E445" s="130" t="s">
        <v>2896</v>
      </c>
      <c r="F445" s="137" t="s">
        <v>2797</v>
      </c>
      <c r="G445" s="134">
        <v>204157565.69999999</v>
      </c>
      <c r="H445" s="134">
        <v>189000000</v>
      </c>
      <c r="I445" s="134">
        <v>157500000</v>
      </c>
      <c r="J445" s="134">
        <v>139457504.28</v>
      </c>
      <c r="K445" s="134">
        <v>-18042495.719999999</v>
      </c>
      <c r="L445" s="131">
        <v>-11.455552838095238</v>
      </c>
      <c r="M445" s="130" t="s">
        <v>2891</v>
      </c>
    </row>
    <row r="446" spans="1:13" ht="22.5" hidden="1" customHeight="1">
      <c r="A446" s="129">
        <v>44043</v>
      </c>
      <c r="B446" s="130" t="s">
        <v>2020</v>
      </c>
      <c r="C446" s="136" t="s">
        <v>239</v>
      </c>
      <c r="D446" s="130" t="s">
        <v>238</v>
      </c>
      <c r="E446" s="130" t="s">
        <v>2896</v>
      </c>
      <c r="F446" s="137" t="s">
        <v>2799</v>
      </c>
      <c r="G446" s="134">
        <v>136961829.31999999</v>
      </c>
      <c r="H446" s="134">
        <v>167950000</v>
      </c>
      <c r="I446" s="134">
        <v>139958333.33333334</v>
      </c>
      <c r="J446" s="134">
        <v>123466159.33000006</v>
      </c>
      <c r="K446" s="134">
        <v>-16492174.003333334</v>
      </c>
      <c r="L446" s="131">
        <v>-11.783631321226554</v>
      </c>
      <c r="M446" s="130" t="s">
        <v>2891</v>
      </c>
    </row>
    <row r="447" spans="1:13" ht="22.5" hidden="1" customHeight="1">
      <c r="A447" s="129">
        <v>44043</v>
      </c>
      <c r="B447" s="130" t="s">
        <v>2020</v>
      </c>
      <c r="C447" s="136" t="s">
        <v>239</v>
      </c>
      <c r="D447" s="130" t="s">
        <v>238</v>
      </c>
      <c r="E447" s="130" t="s">
        <v>2896</v>
      </c>
      <c r="F447" s="137" t="s">
        <v>2801</v>
      </c>
      <c r="G447" s="134">
        <v>6230238.7999999998</v>
      </c>
      <c r="H447" s="134">
        <v>3530000</v>
      </c>
      <c r="I447" s="134">
        <v>2941666.666666667</v>
      </c>
      <c r="J447" s="134">
        <v>2379551.5700000003</v>
      </c>
      <c r="K447" s="134">
        <v>-562115.09666666668</v>
      </c>
      <c r="L447" s="131">
        <v>-19.10872849858357</v>
      </c>
      <c r="M447" s="130" t="s">
        <v>2891</v>
      </c>
    </row>
    <row r="448" spans="1:13" ht="22.5" hidden="1" customHeight="1">
      <c r="A448" s="129">
        <v>44043</v>
      </c>
      <c r="B448" s="130" t="s">
        <v>2020</v>
      </c>
      <c r="C448" s="136" t="s">
        <v>239</v>
      </c>
      <c r="D448" s="130" t="s">
        <v>238</v>
      </c>
      <c r="E448" s="130" t="s">
        <v>2896</v>
      </c>
      <c r="F448" s="137" t="s">
        <v>2803</v>
      </c>
      <c r="G448" s="134">
        <v>141352977.38999999</v>
      </c>
      <c r="H448" s="134">
        <v>138875000</v>
      </c>
      <c r="I448" s="134">
        <v>115729166.66666666</v>
      </c>
      <c r="J448" s="134">
        <v>108003876.61999999</v>
      </c>
      <c r="K448" s="134">
        <v>-7725290.0466666669</v>
      </c>
      <c r="L448" s="131">
        <v>-6.6753181321332145</v>
      </c>
      <c r="M448" s="130" t="s">
        <v>2891</v>
      </c>
    </row>
    <row r="449" spans="1:13" ht="22.5" hidden="1" customHeight="1">
      <c r="A449" s="129">
        <v>44043</v>
      </c>
      <c r="B449" s="130" t="s">
        <v>2020</v>
      </c>
      <c r="C449" s="136" t="s">
        <v>239</v>
      </c>
      <c r="D449" s="130" t="s">
        <v>238</v>
      </c>
      <c r="E449" s="130" t="s">
        <v>2896</v>
      </c>
      <c r="F449" s="137" t="s">
        <v>2805</v>
      </c>
      <c r="G449" s="134">
        <v>378115296.63999999</v>
      </c>
      <c r="H449" s="134">
        <v>388973000</v>
      </c>
      <c r="I449" s="134">
        <v>324144166.66666669</v>
      </c>
      <c r="J449" s="134">
        <v>320460820.52999997</v>
      </c>
      <c r="K449" s="134">
        <v>-3683346.1366666667</v>
      </c>
      <c r="L449" s="131">
        <v>-1.1363296074534737</v>
      </c>
      <c r="M449" s="130" t="s">
        <v>2891</v>
      </c>
    </row>
    <row r="450" spans="1:13" ht="22.5" hidden="1" customHeight="1">
      <c r="A450" s="129">
        <v>44043</v>
      </c>
      <c r="B450" s="130" t="s">
        <v>2020</v>
      </c>
      <c r="C450" s="136" t="s">
        <v>239</v>
      </c>
      <c r="D450" s="130" t="s">
        <v>238</v>
      </c>
      <c r="E450" s="130" t="s">
        <v>2896</v>
      </c>
      <c r="F450" s="137" t="s">
        <v>2807</v>
      </c>
      <c r="G450" s="134">
        <v>97005601.659999996</v>
      </c>
      <c r="H450" s="134">
        <v>159206000</v>
      </c>
      <c r="I450" s="134">
        <v>132671666.66666666</v>
      </c>
      <c r="J450" s="134">
        <v>107227898.45999998</v>
      </c>
      <c r="K450" s="134">
        <v>-25443768.206666667</v>
      </c>
      <c r="L450" s="131">
        <v>-19.177996964938508</v>
      </c>
      <c r="M450" s="130" t="s">
        <v>2891</v>
      </c>
    </row>
    <row r="451" spans="1:13" ht="22.5" hidden="1" customHeight="1">
      <c r="A451" s="129">
        <v>44043</v>
      </c>
      <c r="B451" s="130" t="s">
        <v>2020</v>
      </c>
      <c r="C451" s="136" t="s">
        <v>239</v>
      </c>
      <c r="D451" s="130" t="s">
        <v>238</v>
      </c>
      <c r="E451" s="130" t="s">
        <v>2896</v>
      </c>
      <c r="F451" s="137" t="s">
        <v>2870</v>
      </c>
      <c r="G451" s="134">
        <v>0</v>
      </c>
      <c r="H451" s="134">
        <v>0</v>
      </c>
      <c r="I451" s="134">
        <v>0</v>
      </c>
      <c r="J451" s="134">
        <v>0</v>
      </c>
      <c r="K451" s="134">
        <v>0</v>
      </c>
      <c r="L451" s="132"/>
      <c r="M451" s="130" t="s">
        <v>2892</v>
      </c>
    </row>
    <row r="452" spans="1:13" ht="22.5" hidden="1" customHeight="1">
      <c r="A452" s="129">
        <v>44043</v>
      </c>
      <c r="B452" s="130" t="s">
        <v>2020</v>
      </c>
      <c r="C452" s="136" t="s">
        <v>239</v>
      </c>
      <c r="D452" s="130" t="s">
        <v>238</v>
      </c>
      <c r="E452" s="130" t="s">
        <v>2896</v>
      </c>
      <c r="F452" s="137" t="s">
        <v>2809</v>
      </c>
      <c r="G452" s="134">
        <v>20105523.140000001</v>
      </c>
      <c r="H452" s="134">
        <v>25061715.739999998</v>
      </c>
      <c r="I452" s="134">
        <v>20884763.116666663</v>
      </c>
      <c r="J452" s="134">
        <v>25043915.739999998</v>
      </c>
      <c r="K452" s="134">
        <v>4159152.6233333331</v>
      </c>
      <c r="L452" s="131">
        <v>19.914770400312584</v>
      </c>
      <c r="M452" s="130" t="s">
        <v>2892</v>
      </c>
    </row>
    <row r="453" spans="1:13" ht="22.5" hidden="1" customHeight="1">
      <c r="A453" s="129">
        <v>44043</v>
      </c>
      <c r="B453" s="130" t="s">
        <v>2020</v>
      </c>
      <c r="C453" s="136" t="s">
        <v>239</v>
      </c>
      <c r="D453" s="130" t="s">
        <v>238</v>
      </c>
      <c r="E453" s="130" t="s">
        <v>2896</v>
      </c>
      <c r="F453" s="137" t="s">
        <v>2865</v>
      </c>
      <c r="G453" s="134">
        <v>24486066.149999999</v>
      </c>
      <c r="H453" s="134">
        <v>20200000</v>
      </c>
      <c r="I453" s="134">
        <v>16833333.333333332</v>
      </c>
      <c r="J453" s="134">
        <v>17603036.32</v>
      </c>
      <c r="K453" s="134">
        <v>769702.98666666658</v>
      </c>
      <c r="L453" s="131">
        <v>4.5724929900990103</v>
      </c>
      <c r="M453" s="130" t="s">
        <v>2892</v>
      </c>
    </row>
    <row r="454" spans="1:13" ht="22.5" hidden="1" customHeight="1">
      <c r="A454" s="129">
        <v>44043</v>
      </c>
      <c r="B454" s="130" t="s">
        <v>2020</v>
      </c>
      <c r="C454" s="136" t="s">
        <v>239</v>
      </c>
      <c r="D454" s="130" t="s">
        <v>238</v>
      </c>
      <c r="E454" s="130" t="s">
        <v>2896</v>
      </c>
      <c r="F454" s="139" t="s">
        <v>2812</v>
      </c>
      <c r="G454" s="134">
        <v>272004718.51999998</v>
      </c>
      <c r="H454" s="134">
        <v>288500000</v>
      </c>
      <c r="I454" s="134">
        <v>240416666.66666666</v>
      </c>
      <c r="J454" s="134">
        <v>222655396.16</v>
      </c>
      <c r="K454" s="134">
        <v>-17761270.506666664</v>
      </c>
      <c r="L454" s="131">
        <v>-7.3877035036395151</v>
      </c>
      <c r="M454" s="130" t="s">
        <v>2892</v>
      </c>
    </row>
    <row r="455" spans="1:13" ht="22.5" hidden="1" customHeight="1">
      <c r="A455" s="129">
        <v>44043</v>
      </c>
      <c r="B455" s="130" t="s">
        <v>2020</v>
      </c>
      <c r="C455" s="136" t="s">
        <v>239</v>
      </c>
      <c r="D455" s="130" t="s">
        <v>238</v>
      </c>
      <c r="E455" s="130" t="s">
        <v>2896</v>
      </c>
      <c r="F455" s="139" t="s">
        <v>2814</v>
      </c>
      <c r="G455" s="134">
        <v>183909527.59999999</v>
      </c>
      <c r="H455" s="134">
        <v>140000000</v>
      </c>
      <c r="I455" s="134">
        <v>116666666.66666666</v>
      </c>
      <c r="J455" s="134">
        <v>120849513.89000002</v>
      </c>
      <c r="K455" s="134">
        <v>4182847.2233333336</v>
      </c>
      <c r="L455" s="131">
        <v>3.58529762</v>
      </c>
      <c r="M455" s="130" t="s">
        <v>2891</v>
      </c>
    </row>
    <row r="456" spans="1:13" ht="22.5" hidden="1" customHeight="1">
      <c r="A456" s="129">
        <v>44043</v>
      </c>
      <c r="B456" s="130" t="s">
        <v>2020</v>
      </c>
      <c r="C456" s="136" t="s">
        <v>239</v>
      </c>
      <c r="D456" s="130" t="s">
        <v>238</v>
      </c>
      <c r="E456" s="130" t="s">
        <v>2896</v>
      </c>
      <c r="F456" s="139" t="s">
        <v>2816</v>
      </c>
      <c r="G456" s="134">
        <v>1413328.98</v>
      </c>
      <c r="H456" s="134">
        <v>1400000</v>
      </c>
      <c r="I456" s="134">
        <v>1166666.6666666665</v>
      </c>
      <c r="J456" s="134">
        <v>949275.09</v>
      </c>
      <c r="K456" s="134">
        <v>-217391.57666666669</v>
      </c>
      <c r="L456" s="131">
        <v>-18.633563714285714</v>
      </c>
      <c r="M456" s="130" t="s">
        <v>2892</v>
      </c>
    </row>
    <row r="457" spans="1:13" ht="22.5" hidden="1" customHeight="1">
      <c r="A457" s="129">
        <v>44043</v>
      </c>
      <c r="B457" s="130" t="s">
        <v>2020</v>
      </c>
      <c r="C457" s="136" t="s">
        <v>239</v>
      </c>
      <c r="D457" s="130" t="s">
        <v>238</v>
      </c>
      <c r="E457" s="130" t="s">
        <v>2896</v>
      </c>
      <c r="F457" s="139" t="s">
        <v>2818</v>
      </c>
      <c r="G457" s="134">
        <v>64662594.979999997</v>
      </c>
      <c r="H457" s="134">
        <v>70000000</v>
      </c>
      <c r="I457" s="134">
        <v>58333333.333333336</v>
      </c>
      <c r="J457" s="134">
        <v>56430215.259999998</v>
      </c>
      <c r="K457" s="134">
        <v>-1903118.0733333332</v>
      </c>
      <c r="L457" s="131">
        <v>-3.2624881257142859</v>
      </c>
      <c r="M457" s="130" t="s">
        <v>2892</v>
      </c>
    </row>
    <row r="458" spans="1:13" ht="22.5" hidden="1" customHeight="1">
      <c r="A458" s="129">
        <v>44043</v>
      </c>
      <c r="B458" s="130" t="s">
        <v>2020</v>
      </c>
      <c r="C458" s="136" t="s">
        <v>239</v>
      </c>
      <c r="D458" s="130" t="s">
        <v>238</v>
      </c>
      <c r="E458" s="130" t="s">
        <v>2896</v>
      </c>
      <c r="F458" s="139" t="s">
        <v>2820</v>
      </c>
      <c r="G458" s="134">
        <v>378172488.22000003</v>
      </c>
      <c r="H458" s="134">
        <v>388973000</v>
      </c>
      <c r="I458" s="134">
        <v>324144166.66666669</v>
      </c>
      <c r="J458" s="134">
        <v>320568535.88999993</v>
      </c>
      <c r="K458" s="134">
        <v>-3575630.7766666668</v>
      </c>
      <c r="L458" s="131">
        <v>-1.1030989122638333</v>
      </c>
      <c r="M458" s="130" t="s">
        <v>2892</v>
      </c>
    </row>
    <row r="459" spans="1:13" ht="22.5" hidden="1" customHeight="1">
      <c r="A459" s="129">
        <v>44043</v>
      </c>
      <c r="B459" s="130" t="s">
        <v>2020</v>
      </c>
      <c r="C459" s="136" t="s">
        <v>239</v>
      </c>
      <c r="D459" s="130" t="s">
        <v>238</v>
      </c>
      <c r="E459" s="130" t="s">
        <v>2896</v>
      </c>
      <c r="F459" s="139" t="s">
        <v>2822</v>
      </c>
      <c r="G459" s="134">
        <v>85234006.640000001</v>
      </c>
      <c r="H459" s="134">
        <v>88800000</v>
      </c>
      <c r="I459" s="134">
        <v>74000000</v>
      </c>
      <c r="J459" s="134">
        <v>75696855.319999993</v>
      </c>
      <c r="K459" s="134">
        <v>1696855.32</v>
      </c>
      <c r="L459" s="131">
        <v>2.29304772972973</v>
      </c>
      <c r="M459" s="130" t="s">
        <v>2891</v>
      </c>
    </row>
    <row r="460" spans="1:13" ht="22.5" hidden="1" customHeight="1">
      <c r="A460" s="129">
        <v>44043</v>
      </c>
      <c r="B460" s="130" t="s">
        <v>2020</v>
      </c>
      <c r="C460" s="136" t="s">
        <v>239</v>
      </c>
      <c r="D460" s="130" t="s">
        <v>238</v>
      </c>
      <c r="E460" s="130" t="s">
        <v>2896</v>
      </c>
      <c r="F460" s="139" t="s">
        <v>2823</v>
      </c>
      <c r="G460" s="134">
        <v>187124576.22</v>
      </c>
      <c r="H460" s="134">
        <v>198901000</v>
      </c>
      <c r="I460" s="134">
        <v>165750833.33333334</v>
      </c>
      <c r="J460" s="134">
        <v>169706986.28</v>
      </c>
      <c r="K460" s="134">
        <v>3956152.9466666668</v>
      </c>
      <c r="L460" s="131">
        <v>2.3868072739704678</v>
      </c>
      <c r="M460" s="130" t="s">
        <v>2891</v>
      </c>
    </row>
    <row r="461" spans="1:13" ht="22.5" hidden="1" customHeight="1">
      <c r="A461" s="129">
        <v>44043</v>
      </c>
      <c r="B461" s="130" t="s">
        <v>2020</v>
      </c>
      <c r="C461" s="136" t="s">
        <v>239</v>
      </c>
      <c r="D461" s="130" t="s">
        <v>238</v>
      </c>
      <c r="E461" s="130" t="s">
        <v>2896</v>
      </c>
      <c r="F461" s="139" t="s">
        <v>2825</v>
      </c>
      <c r="G461" s="134">
        <v>26089718.120000001</v>
      </c>
      <c r="H461" s="134">
        <v>28543000</v>
      </c>
      <c r="I461" s="134">
        <v>23785833.333333332</v>
      </c>
      <c r="J461" s="134">
        <v>22726760.100000005</v>
      </c>
      <c r="K461" s="134">
        <v>-1059073.2333333334</v>
      </c>
      <c r="L461" s="131">
        <v>-4.4525378551658896</v>
      </c>
      <c r="M461" s="130" t="s">
        <v>2892</v>
      </c>
    </row>
    <row r="462" spans="1:13" ht="22.5" hidden="1" customHeight="1">
      <c r="A462" s="129">
        <v>44043</v>
      </c>
      <c r="B462" s="130" t="s">
        <v>2020</v>
      </c>
      <c r="C462" s="136" t="s">
        <v>239</v>
      </c>
      <c r="D462" s="130" t="s">
        <v>238</v>
      </c>
      <c r="E462" s="130" t="s">
        <v>2896</v>
      </c>
      <c r="F462" s="139" t="s">
        <v>2827</v>
      </c>
      <c r="G462" s="134">
        <v>99165982.849999994</v>
      </c>
      <c r="H462" s="134">
        <v>108356400</v>
      </c>
      <c r="I462" s="134">
        <v>90297000</v>
      </c>
      <c r="J462" s="134">
        <v>84589187.060000002</v>
      </c>
      <c r="K462" s="134">
        <v>-5707812.9400000004</v>
      </c>
      <c r="L462" s="131">
        <v>-6.3211545677043537</v>
      </c>
      <c r="M462" s="130" t="s">
        <v>2892</v>
      </c>
    </row>
    <row r="463" spans="1:13" ht="22.5" hidden="1" customHeight="1">
      <c r="A463" s="129">
        <v>44043</v>
      </c>
      <c r="B463" s="130" t="s">
        <v>2020</v>
      </c>
      <c r="C463" s="136" t="s">
        <v>239</v>
      </c>
      <c r="D463" s="130" t="s">
        <v>238</v>
      </c>
      <c r="E463" s="130" t="s">
        <v>2896</v>
      </c>
      <c r="F463" s="139" t="s">
        <v>2829</v>
      </c>
      <c r="G463" s="134">
        <v>33112366.890000001</v>
      </c>
      <c r="H463" s="134">
        <v>30595000</v>
      </c>
      <c r="I463" s="134">
        <v>25495833.333333336</v>
      </c>
      <c r="J463" s="134">
        <v>24080410.300000001</v>
      </c>
      <c r="K463" s="134">
        <v>-1415423.0333333334</v>
      </c>
      <c r="L463" s="131">
        <v>-5.5515856839352837</v>
      </c>
      <c r="M463" s="130" t="s">
        <v>2892</v>
      </c>
    </row>
    <row r="464" spans="1:13" ht="22.5" hidden="1" customHeight="1">
      <c r="A464" s="129">
        <v>44043</v>
      </c>
      <c r="B464" s="130" t="s">
        <v>2020</v>
      </c>
      <c r="C464" s="136" t="s">
        <v>239</v>
      </c>
      <c r="D464" s="130" t="s">
        <v>238</v>
      </c>
      <c r="E464" s="130" t="s">
        <v>2896</v>
      </c>
      <c r="F464" s="139" t="s">
        <v>2831</v>
      </c>
      <c r="G464" s="134">
        <v>41619101.170000002</v>
      </c>
      <c r="H464" s="134">
        <v>39800000</v>
      </c>
      <c r="I464" s="134">
        <v>33166666.666666668</v>
      </c>
      <c r="J464" s="134">
        <v>35008286.619999997</v>
      </c>
      <c r="K464" s="134">
        <v>1841619.9533333334</v>
      </c>
      <c r="L464" s="131">
        <v>5.5526229748743727</v>
      </c>
      <c r="M464" s="130" t="s">
        <v>2891</v>
      </c>
    </row>
    <row r="465" spans="1:13" ht="22.5" hidden="1" customHeight="1">
      <c r="A465" s="129">
        <v>44043</v>
      </c>
      <c r="B465" s="130" t="s">
        <v>2020</v>
      </c>
      <c r="C465" s="136" t="s">
        <v>239</v>
      </c>
      <c r="D465" s="130" t="s">
        <v>238</v>
      </c>
      <c r="E465" s="130" t="s">
        <v>2896</v>
      </c>
      <c r="F465" s="139" t="s">
        <v>2833</v>
      </c>
      <c r="G465" s="134">
        <v>104287740.04000001</v>
      </c>
      <c r="H465" s="134">
        <v>103929000</v>
      </c>
      <c r="I465" s="134">
        <v>86607500</v>
      </c>
      <c r="J465" s="134">
        <v>85868760.700000003</v>
      </c>
      <c r="K465" s="134">
        <v>-738739.3</v>
      </c>
      <c r="L465" s="131">
        <v>-0.85297381866466526</v>
      </c>
      <c r="M465" s="130" t="s">
        <v>2892</v>
      </c>
    </row>
    <row r="466" spans="1:13" ht="22.5" hidden="1" customHeight="1">
      <c r="A466" s="129">
        <v>44043</v>
      </c>
      <c r="B466" s="130" t="s">
        <v>2020</v>
      </c>
      <c r="C466" s="136" t="s">
        <v>239</v>
      </c>
      <c r="D466" s="130" t="s">
        <v>238</v>
      </c>
      <c r="E466" s="130" t="s">
        <v>2896</v>
      </c>
      <c r="F466" s="139" t="s">
        <v>2835</v>
      </c>
      <c r="G466" s="134">
        <v>7880337.0899999999</v>
      </c>
      <c r="H466" s="134">
        <v>4045000</v>
      </c>
      <c r="I466" s="134">
        <v>3370833.3333333335</v>
      </c>
      <c r="J466" s="134">
        <v>117328.5</v>
      </c>
      <c r="K466" s="134">
        <v>-3253504.833333333</v>
      </c>
      <c r="L466" s="131">
        <v>-96.519302843016064</v>
      </c>
      <c r="M466" s="130" t="s">
        <v>2892</v>
      </c>
    </row>
    <row r="467" spans="1:13" ht="22.5" hidden="1" customHeight="1">
      <c r="A467" s="129">
        <v>44043</v>
      </c>
      <c r="B467" s="130" t="s">
        <v>2020</v>
      </c>
      <c r="C467" s="136" t="s">
        <v>239</v>
      </c>
      <c r="D467" s="130" t="s">
        <v>238</v>
      </c>
      <c r="E467" s="130" t="s">
        <v>2896</v>
      </c>
      <c r="F467" s="139" t="s">
        <v>2837</v>
      </c>
      <c r="G467" s="134">
        <v>35346137.090000004</v>
      </c>
      <c r="H467" s="134">
        <v>36943000</v>
      </c>
      <c r="I467" s="134">
        <v>30785833.333333332</v>
      </c>
      <c r="J467" s="134">
        <v>33666732.659999996</v>
      </c>
      <c r="K467" s="134">
        <v>2880899.3266666671</v>
      </c>
      <c r="L467" s="131">
        <v>9.3578734591126871</v>
      </c>
      <c r="M467" s="130" t="s">
        <v>2891</v>
      </c>
    </row>
    <row r="468" spans="1:13" ht="22.5" hidden="1" customHeight="1">
      <c r="A468" s="129">
        <v>44043</v>
      </c>
      <c r="B468" s="130" t="s">
        <v>2020</v>
      </c>
      <c r="C468" s="136" t="s">
        <v>239</v>
      </c>
      <c r="D468" s="130" t="s">
        <v>238</v>
      </c>
      <c r="E468" s="130" t="s">
        <v>2896</v>
      </c>
      <c r="F468" s="139" t="s">
        <v>2872</v>
      </c>
      <c r="G468" s="134">
        <v>866090.31</v>
      </c>
      <c r="H468" s="134">
        <v>340000</v>
      </c>
      <c r="I468" s="134">
        <v>283333.33333333337</v>
      </c>
      <c r="J468" s="134">
        <v>517975.39</v>
      </c>
      <c r="K468" s="134">
        <v>234642.05666666667</v>
      </c>
      <c r="L468" s="131">
        <v>82.81484352941176</v>
      </c>
      <c r="M468" s="130" t="s">
        <v>2891</v>
      </c>
    </row>
    <row r="469" spans="1:13" ht="22.5" hidden="1" customHeight="1">
      <c r="A469" s="129">
        <v>44043</v>
      </c>
      <c r="B469" s="130" t="s">
        <v>2020</v>
      </c>
      <c r="C469" s="136" t="s">
        <v>239</v>
      </c>
      <c r="D469" s="130" t="s">
        <v>238</v>
      </c>
      <c r="E469" s="130" t="s">
        <v>1944</v>
      </c>
      <c r="F469" s="141" t="s">
        <v>2852</v>
      </c>
      <c r="G469" s="134">
        <v>475215553.07999998</v>
      </c>
      <c r="H469" s="134">
        <v>0</v>
      </c>
      <c r="I469" s="134">
        <v>0</v>
      </c>
      <c r="J469" s="134">
        <v>382988788.38000005</v>
      </c>
      <c r="K469" s="134">
        <v>382988788.38</v>
      </c>
      <c r="L469" s="132"/>
      <c r="M469" s="130" t="s">
        <v>2892</v>
      </c>
    </row>
    <row r="470" spans="1:13" ht="22.5" hidden="1" customHeight="1">
      <c r="A470" s="129">
        <v>44043</v>
      </c>
      <c r="B470" s="130" t="s">
        <v>2020</v>
      </c>
      <c r="C470" s="136" t="s">
        <v>239</v>
      </c>
      <c r="D470" s="130" t="s">
        <v>238</v>
      </c>
      <c r="E470" s="130" t="s">
        <v>1944</v>
      </c>
      <c r="F470" s="141" t="s">
        <v>2853</v>
      </c>
      <c r="G470" s="134">
        <v>366439667.30000001</v>
      </c>
      <c r="H470" s="134">
        <v>0</v>
      </c>
      <c r="I470" s="134">
        <v>0</v>
      </c>
      <c r="J470" s="134">
        <v>246922937.81999999</v>
      </c>
      <c r="K470" s="134">
        <v>246922937.81999999</v>
      </c>
      <c r="L470" s="132"/>
      <c r="M470" s="130" t="s">
        <v>2892</v>
      </c>
    </row>
    <row r="471" spans="1:13" ht="22.5" hidden="1" customHeight="1">
      <c r="A471" s="129">
        <v>44043</v>
      </c>
      <c r="B471" s="130" t="s">
        <v>2020</v>
      </c>
      <c r="C471" s="136" t="s">
        <v>239</v>
      </c>
      <c r="D471" s="130" t="s">
        <v>238</v>
      </c>
      <c r="E471" s="130" t="s">
        <v>1944</v>
      </c>
      <c r="F471" s="141" t="s">
        <v>2854</v>
      </c>
      <c r="G471" s="134">
        <v>-259548589.65000001</v>
      </c>
      <c r="H471" s="134">
        <v>0</v>
      </c>
      <c r="I471" s="134">
        <v>0</v>
      </c>
      <c r="J471" s="134">
        <v>-252643870.58999997</v>
      </c>
      <c r="K471" s="134">
        <v>-252643870.59</v>
      </c>
      <c r="L471" s="132"/>
      <c r="M471" s="130" t="s">
        <v>2892</v>
      </c>
    </row>
  </sheetData>
  <autoFilter ref="A1:M471">
    <filterColumn colId="3">
      <filters>
        <filter val="10781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Planfin_ก.ค.63</vt:lpstr>
      <vt:lpstr>EBITDA</vt:lpstr>
      <vt:lpstr>นำเสนอ</vt:lpstr>
      <vt:lpstr>Sheet1</vt:lpstr>
      <vt:lpstr>data</vt:lpstr>
      <vt:lpstr>EBITDA!Print_Area</vt:lpstr>
      <vt:lpstr>Planfin_ก.ค.63!Print_Titles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2020-08-17T04:16:59Z</dcterms:modified>
</cp:coreProperties>
</file>